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PMJM\Desktop\Ampl.eRefs.Cobs.E.M.Lob-PLAN.e CRON\"/>
    </mc:Choice>
  </mc:AlternateContent>
  <xr:revisionPtr revIDLastSave="0" documentId="13_ncr:1_{53843EB2-2185-44C2-BB38-EBE6A61E40B6}" xr6:coauthVersionLast="47" xr6:coauthVersionMax="47" xr10:uidLastSave="{00000000-0000-0000-0000-000000000000}"/>
  <bookViews>
    <workbookView xWindow="45" yWindow="0" windowWidth="18495" windowHeight="12600" tabRatio="693" xr2:uid="{00000000-000D-0000-FFFF-FFFF00000000}"/>
  </bookViews>
  <sheets>
    <sheet name="PLAN.DE ORÇ. " sheetId="1" r:id="rId1"/>
  </sheets>
  <definedNames>
    <definedName name="_xlnm.Print_Area" localSheetId="0">'PLAN.DE ORÇ. '!$A$1:$I$132</definedName>
    <definedName name="_xlnm.Print_Titles" localSheetId="0">'PLAN.DE ORÇ.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I10" i="1" s="1"/>
  <c r="H24" i="1"/>
  <c r="H28" i="1"/>
  <c r="H32" i="1"/>
  <c r="H40" i="1"/>
  <c r="H44" i="1"/>
  <c r="H54" i="1"/>
  <c r="I54" i="1" s="1"/>
  <c r="H61" i="1"/>
  <c r="H69" i="1"/>
  <c r="H73" i="1"/>
  <c r="H77" i="1"/>
  <c r="H83" i="1"/>
  <c r="H87" i="1"/>
  <c r="H93" i="1"/>
  <c r="I93" i="1" s="1"/>
  <c r="H97" i="1"/>
  <c r="I97" i="1" s="1"/>
  <c r="H8" i="1"/>
  <c r="I8" i="1" s="1"/>
  <c r="H9" i="1"/>
  <c r="I9" i="1" s="1"/>
  <c r="H11" i="1"/>
  <c r="I11" i="1" s="1"/>
  <c r="H12" i="1"/>
  <c r="H13" i="1"/>
  <c r="I13" i="1" s="1"/>
  <c r="H14" i="1"/>
  <c r="I14" i="1" s="1"/>
  <c r="H15" i="1"/>
  <c r="I15" i="1" s="1"/>
  <c r="H16" i="1"/>
  <c r="H17" i="1"/>
  <c r="H18" i="1"/>
  <c r="I18" i="1" s="1"/>
  <c r="H19" i="1"/>
  <c r="I19" i="1" s="1"/>
  <c r="H20" i="1"/>
  <c r="H21" i="1"/>
  <c r="I21" i="1" s="1"/>
  <c r="H22" i="1"/>
  <c r="I22" i="1" s="1"/>
  <c r="H23" i="1"/>
  <c r="I23" i="1" s="1"/>
  <c r="H25" i="1"/>
  <c r="H26" i="1"/>
  <c r="I26" i="1" s="1"/>
  <c r="H27" i="1"/>
  <c r="I27" i="1" s="1"/>
  <c r="H29" i="1"/>
  <c r="H30" i="1"/>
  <c r="I30" i="1" s="1"/>
  <c r="H31" i="1"/>
  <c r="I31" i="1" s="1"/>
  <c r="H33" i="1"/>
  <c r="I33" i="1" s="1"/>
  <c r="H34" i="1"/>
  <c r="I34" i="1" s="1"/>
  <c r="H35" i="1"/>
  <c r="I35" i="1" s="1"/>
  <c r="H36" i="1"/>
  <c r="H37" i="1"/>
  <c r="I37" i="1" s="1"/>
  <c r="H38" i="1"/>
  <c r="I38" i="1" s="1"/>
  <c r="H39" i="1"/>
  <c r="I39" i="1"/>
  <c r="H41" i="1"/>
  <c r="H42" i="1"/>
  <c r="I42" i="1" s="1"/>
  <c r="H43" i="1"/>
  <c r="I43" i="1"/>
  <c r="H45" i="1"/>
  <c r="H46" i="1"/>
  <c r="H47" i="1"/>
  <c r="H48" i="1"/>
  <c r="H49" i="1"/>
  <c r="I49" i="1" s="1"/>
  <c r="H50" i="1"/>
  <c r="I50" i="1" s="1"/>
  <c r="H51" i="1"/>
  <c r="I51" i="1" s="1"/>
  <c r="H52" i="1"/>
  <c r="I52" i="1" s="1"/>
  <c r="H53" i="1"/>
  <c r="H55" i="1"/>
  <c r="I55" i="1"/>
  <c r="H56" i="1"/>
  <c r="I56" i="1" s="1"/>
  <c r="H59" i="1"/>
  <c r="H60" i="1"/>
  <c r="I60" i="1" s="1"/>
  <c r="H62" i="1"/>
  <c r="I62" i="1" s="1"/>
  <c r="H63" i="1"/>
  <c r="I63" i="1" s="1"/>
  <c r="H64" i="1"/>
  <c r="I64" i="1" s="1"/>
  <c r="H65" i="1"/>
  <c r="H66" i="1"/>
  <c r="I66" i="1" s="1"/>
  <c r="H67" i="1"/>
  <c r="I67" i="1" s="1"/>
  <c r="H68" i="1"/>
  <c r="H70" i="1"/>
  <c r="I70" i="1" s="1"/>
  <c r="H71" i="1"/>
  <c r="I71" i="1" s="1"/>
  <c r="H72" i="1"/>
  <c r="H74" i="1"/>
  <c r="I74" i="1" s="1"/>
  <c r="H75" i="1"/>
  <c r="I75" i="1"/>
  <c r="H76" i="1"/>
  <c r="I76" i="1" s="1"/>
  <c r="H78" i="1"/>
  <c r="I78" i="1" s="1"/>
  <c r="H80" i="1"/>
  <c r="H81" i="1"/>
  <c r="I81" i="1" s="1"/>
  <c r="H82" i="1"/>
  <c r="I82" i="1" s="1"/>
  <c r="H84" i="1"/>
  <c r="H85" i="1"/>
  <c r="I85" i="1" s="1"/>
  <c r="H86" i="1"/>
  <c r="I86" i="1" s="1"/>
  <c r="H88" i="1"/>
  <c r="H89" i="1"/>
  <c r="H90" i="1"/>
  <c r="I90" i="1" s="1"/>
  <c r="H91" i="1"/>
  <c r="I91" i="1" s="1"/>
  <c r="H92" i="1"/>
  <c r="H94" i="1"/>
  <c r="I94" i="1" s="1"/>
  <c r="H95" i="1"/>
  <c r="I95" i="1" s="1"/>
  <c r="H96" i="1"/>
  <c r="H98" i="1"/>
  <c r="I98" i="1" s="1"/>
  <c r="H100" i="1"/>
  <c r="H101" i="1"/>
  <c r="H102" i="1"/>
  <c r="I102" i="1" s="1"/>
  <c r="H103" i="1"/>
  <c r="I103" i="1" s="1"/>
  <c r="D101" i="1" l="1"/>
  <c r="I87" i="1"/>
  <c r="I73" i="1"/>
  <c r="I44" i="1"/>
  <c r="I28" i="1"/>
  <c r="I83" i="1"/>
  <c r="I40" i="1"/>
  <c r="I96" i="1"/>
  <c r="D89" i="1" s="1"/>
  <c r="I72" i="1"/>
  <c r="I65" i="1"/>
  <c r="I48" i="1"/>
  <c r="I45" i="1"/>
  <c r="I36" i="1"/>
  <c r="I29" i="1"/>
  <c r="I20" i="1"/>
  <c r="I12" i="1"/>
  <c r="I69" i="1"/>
  <c r="I24" i="1"/>
  <c r="I92" i="1"/>
  <c r="I84" i="1"/>
  <c r="D80" i="1" s="1"/>
  <c r="I77" i="1"/>
  <c r="I68" i="1"/>
  <c r="I61" i="1"/>
  <c r="D59" i="1" s="1"/>
  <c r="I53" i="1"/>
  <c r="D47" i="1" s="1"/>
  <c r="I41" i="1"/>
  <c r="I32" i="1"/>
  <c r="I25" i="1"/>
  <c r="D7" i="1"/>
  <c r="D17" i="1" l="1"/>
  <c r="D105" i="1"/>
  <c r="G109" i="1" l="1"/>
  <c r="I109" i="1" s="1"/>
  <c r="G110" i="1"/>
  <c r="I110" i="1" s="1"/>
  <c r="D108" i="1" l="1"/>
  <c r="I131" i="1"/>
  <c r="D113" i="1" l="1"/>
  <c r="D5" i="1" s="1"/>
  <c r="C7" i="1" l="1"/>
</calcChain>
</file>

<file path=xl/sharedStrings.xml><?xml version="1.0" encoding="utf-8"?>
<sst xmlns="http://schemas.openxmlformats.org/spreadsheetml/2006/main" count="363" uniqueCount="249">
  <si>
    <t>COBERTURA EM TELHA TRANSLÚCIDA DE POLICARBONATO, TIPO ONDULADA, ESP. 177MM, EXCLUSIVE CUMEEIRA E ENGRADAMENTO, INCLUSIVE ACESSÓRIOS DE FIXAÇÃO E IÇAMENTO MANUALVERTICAL</t>
  </si>
  <si>
    <t>M2</t>
  </si>
  <si>
    <t>M</t>
  </si>
  <si>
    <t>KG</t>
  </si>
  <si>
    <t>CONDUTOR CIRCULAR DE ÁGUA PLUVIAL PARA DO TELHADO EM TUBO DE PVC, DIÂMETRO DE 150MM, INCLUSIVE CONEXÕES E SUPORTES</t>
  </si>
  <si>
    <t>OBRA:</t>
  </si>
  <si>
    <t>1.1</t>
  </si>
  <si>
    <t>2.1</t>
  </si>
  <si>
    <t>1.2</t>
  </si>
  <si>
    <t>2.2</t>
  </si>
  <si>
    <t>1.3</t>
  </si>
  <si>
    <t>2.3</t>
  </si>
  <si>
    <t>1.4</t>
  </si>
  <si>
    <t>2.4</t>
  </si>
  <si>
    <t>1.5</t>
  </si>
  <si>
    <t>2.5</t>
  </si>
  <si>
    <t>3.1</t>
  </si>
  <si>
    <t>4.1</t>
  </si>
  <si>
    <t>4.2</t>
  </si>
  <si>
    <t>5.1</t>
  </si>
  <si>
    <t>5.2</t>
  </si>
  <si>
    <t>6.1</t>
  </si>
  <si>
    <t>6.2</t>
  </si>
  <si>
    <t>7.1</t>
  </si>
  <si>
    <t>6.3</t>
  </si>
  <si>
    <t>7.2</t>
  </si>
  <si>
    <t>6.4</t>
  </si>
  <si>
    <t>8.1</t>
  </si>
  <si>
    <t>8.2</t>
  </si>
  <si>
    <t>ED-16660</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</si>
  <si>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</si>
  <si>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ED-16348</t>
  </si>
  <si>
    <t>LOCAÇÃO DE CONTAINER COM ISOLAMENTO TÉRMICO, TIPO 1, PARA ESCRITÓRIO DE OBRA, COM MEDIDAS REFERENCIAIS DE (6) METROS COMPRIMENTO, (2,3) METROS LARGURA E (2,5) METROS ALTURA ÚTIL INTERNA, INCLUSIVE AR CONDICIONADO E LIGAÇÕES ELÉTRICAS INTERNAS, EXCLUSIVE MOBILIZAÇÃO/DESMOBILIZAÇÃO E LIGAÇÕES PROVISÓRIAS EXTERNAS</t>
  </si>
  <si>
    <t>MÊS</t>
  </si>
  <si>
    <t>ED-50137</t>
  </si>
  <si>
    <t>MOBILIZAÇÃO E DESMOBILIZAÇÃO DE CONTAINER, INCLUSIVE CARGA, DESCARGA E TRANSPORTE EM CAMINHÃO CARROCERIA COM GUINDAUTO (MUNCK), EXCLUSIVE LOCAÇÃO DO CONTAINER</t>
  </si>
  <si>
    <t xml:space="preserve">UNID </t>
  </si>
  <si>
    <t xml:space="preserve">CO-27428 </t>
  </si>
  <si>
    <t>PROJETO EXECUTIVO DE ESTRUTURA METÁLICA</t>
  </si>
  <si>
    <t>PR A1</t>
  </si>
  <si>
    <t>ED-21780</t>
  </si>
  <si>
    <t>VIGIA NOTURNO COM ENCARGOS COMPLEMENTARES</t>
  </si>
  <si>
    <t>1.6</t>
  </si>
  <si>
    <t>ED-50155</t>
  </si>
  <si>
    <t>LOCAÇÃO DE BANHEIRO QUÍMICO, DIMENSÃO (110X120X230)CM, LINHA PADRÃO, CONTENDO UMA (1) PIA/HIGIENIZADOR DE MÃOS, INCLUSIVE MANUTENÇÃO E MOBILIZAÇÃO/DESMOBILIZAÇÃO</t>
  </si>
  <si>
    <t>ED-48512</t>
  </si>
  <si>
    <t>REMOÇÃO MANUAL DE TELHA EM FIBROCIMENTO, TIPO ONDULADA, COM REAPROVEITAMENTO, INCLUSIVE AFASTAMENTO E EMPILHAMENTO, EXCLUSIVE TRANSPORTE E RETIRADA DO MATERIAL REMOVIDO NÃO REAPROVEITÁVEL</t>
  </si>
  <si>
    <t>ED-48438</t>
  </si>
  <si>
    <t>ED-48446</t>
  </si>
  <si>
    <t>ED-20577</t>
  </si>
  <si>
    <t>FORNECIMENTO DE ESTRUTURA METÁLICA E ENGRADAMENTO METÁLICO PARA TELHADO DE QUADRA POLIESPORTIVA EM AÇO, COBERTURA PADRÃO DO GINÁSIO POLIESPORTIVO, EXCLUSIVE TELHA, INCLUSIVE PILAR METÁLICO, FABRICAÇÃO, TRANSPORTE, MONTAGEM, APLICAÇÃO DE FUNDO PREPARADOR ANTICORROSIVO, UMA (1) DEMÃO E PINTURA ESMALTE, DUAS (2) DEMÃOS</t>
  </si>
  <si>
    <t>TOTAL</t>
  </si>
  <si>
    <t>M3</t>
  </si>
  <si>
    <t>2.6</t>
  </si>
  <si>
    <t>2.7</t>
  </si>
  <si>
    <t>ED-50859</t>
  </si>
  <si>
    <t>BLOCO ARMADO EM CONCRETO 20 MPa, INCLUSIVE LASTRO 5 CM EM CONCRETO MAGRO 9 MPa, FÔRMAS LATERAIS E DESFORMA</t>
  </si>
  <si>
    <t>2.8</t>
  </si>
  <si>
    <t>ED-13852</t>
  </si>
  <si>
    <t>COBERTURA EM TELHA METÁLICA GALVANIZADA ONDULADA, TIPO SIMPLES, ESP. 0,50MM, ACABAMENTO NATURAL, INCLUSIVE ACESSÓRIOS PARA FIXAÇÃO, FORNECIMENTO E INSTALAÇÃO</t>
  </si>
  <si>
    <t>2.9</t>
  </si>
  <si>
    <t>COMP.03</t>
  </si>
  <si>
    <t>2.10</t>
  </si>
  <si>
    <t>COMP.02</t>
  </si>
  <si>
    <t>2.11</t>
  </si>
  <si>
    <t>ED-49665</t>
  </si>
  <si>
    <t>FORNECIMENTO DE ESTRUTURA METÁLICA EM PERFIL SOLDADO, INCLUSIVE FABRICAÇÃO, TRANSPORTE, MONTAGEM E APLICAÇÃO DE FUNDO PREPARADOR ANTICORROSIVO EM SUPERFÍCIE METÁLICA, UMA (1) DEMÃO</t>
  </si>
  <si>
    <t>2.12</t>
  </si>
  <si>
    <t>ED-50497</t>
  </si>
  <si>
    <t>PINTURA ESMALTE EM ESTRUTURA METÁLICA, DUAS (2) DEMÃOS,
 INCLUSIVE UMA (1) DEMÃO FUNDO ANTICORROSIVO</t>
  </si>
  <si>
    <t>2.13</t>
  </si>
  <si>
    <t>ED-50659</t>
  </si>
  <si>
    <t>CALHA EM CHAPA GALVANIZADA, ESP. 0,65MM (GSG-24), COM DESENVOLVIMENTO DE 75CM, INCLUSIVE IÇAMENTO MANUAL VERTICAL</t>
  </si>
  <si>
    <t>2.14</t>
  </si>
  <si>
    <t>COMP.05</t>
  </si>
  <si>
    <t>2.15</t>
  </si>
  <si>
    <t>ED-48454</t>
  </si>
  <si>
    <t>REMOÇÃO MANUAL DE ENGRADAMENTO PARA TELHA TIPO METÁLICA, PVC OU FIBROCIMENTO, COM REAPROVEITAMENTO, INCLUSIVE AFASTAMENTO E EMPILHAMENTO, EXCLUSIVE TRANSPORTE E RETIRADA DO MATERIAL REMOVIDO NÃO REAPROVEITÁVEL</t>
  </si>
  <si>
    <t>3.2</t>
  </si>
  <si>
    <t>3.3</t>
  </si>
  <si>
    <t>3.4</t>
  </si>
  <si>
    <t>3.5</t>
  </si>
  <si>
    <t>3.6</t>
  </si>
  <si>
    <t>3.7</t>
  </si>
  <si>
    <t>COMP.04</t>
  </si>
  <si>
    <t>3.8</t>
  </si>
  <si>
    <t>ED-48429</t>
  </si>
  <si>
    <t>COBERTURA EM TELHA METÁLICA GALVANIZADA TRAPEZOIDAL, TIPO DUPLA TERMOACÚSTICA COM DUAS FACES TRAPEZOIDAIS, ESP. 0,43MM, PREENCHIMENTO EM POLIESTIRENO EXPANDIDO/ISOPOR COM ESP. 30MM, ACABAMENTO NATURAL, INCLUSIVE ACESSÓRIOS PARA FIXAÇÃO, FORNECIMENTO E INSTALAÇÃO</t>
  </si>
  <si>
    <t>3.9</t>
  </si>
  <si>
    <t>ED-48402</t>
  </si>
  <si>
    <t>CUMEEIRA GALVANIZADA TRAPEZOIDAL, TIPO SIMPLES, ESP. 0,50MM, ACABAMENTO NATURAL, INCLUSIVE ACESSÓRIOS PARA FIXAÇÃO, FORNECIMENTO E INSTALAÇÃO</t>
  </si>
  <si>
    <t>REMOÇÃO DE TELA DE ARAME GALVANIZADO DE ALAMBRADOS PARA QUADRAS POLIESPORTIVAS, DE FORMA MANUAL, SEM REMOÇÃO DA ESTRUTURA DE SUSTENTAÇÃO, SEM REAPROVEITAMENTO. AF_09/2023</t>
  </si>
  <si>
    <t>ED-48509</t>
  </si>
  <si>
    <t>4.3</t>
  </si>
  <si>
    <t>4.4</t>
  </si>
  <si>
    <t>ED-20603</t>
  </si>
  <si>
    <t>FORNECIMENTO DE ESTRUTURA METÁLICA E ENGRADAMENTO METÁLICO, EM AÇO, PARA TELHADO, EXCLUSIVE TELHA, INCLUSIVE FABRICAÇÃO, TRANSPORTE, MONTAGEM E APLICAÇÃO DE FUNDO PREPARADOR ANTICORROSIVO EM SUPERFÍCIE METÁLICA, UMA (1) DEMÃO</t>
  </si>
  <si>
    <t>4.5</t>
  </si>
  <si>
    <t>4.6</t>
  </si>
  <si>
    <t>ED-48468</t>
  </si>
  <si>
    <t>REMOÇÃO MANUAL DE LUMINÁRIA COMERCIAL, EMBUTIDA OU SOBREPOR, COM REAPROVEITAMENTO, INCLUSIVE AFASTAMENTO E EMPILHAMENTO, EXCLUSIVE TRANSPORTE E RETIRADA DO MATERIAL REMOVIDO NÃO REAPROVEITÁVEL</t>
  </si>
  <si>
    <t>UNID.</t>
  </si>
  <si>
    <t>PONTO DE SOBREPOR PARA UM (1) INTERRUPTOR SIMPLES (10A_x0002_250V), COM PLACA 4"X2" DE UM (1) POSTO, COM ELETRODUTO DE AÇO GALVANIZADO, CLASSE LEVE, DN 20MM (3/4"), FIXADO NA ALVENARIA/TETO E CABO DE COBRE FLEXÍVEL, CLASSE 5, ISOLAMENTO TIPO LSHF/ATOX, NÃO HALOGENADO, SEÇÃO 2, 5MM2 (70°C-450/750V), COM DISTÂNCIA DE ATÉ DEZ (10) METROS DO PONTO DE DERIVAÇÃO, INCLUSIVE FORNECIMENTO, INSTALAÇÃO, CONDULETE EM ALUMÍNIO, CONEXÕES, SUPORTE E FIXAÇÃO DO ELETRODUTO</t>
  </si>
  <si>
    <t>5.3</t>
  </si>
  <si>
    <t>5.4</t>
  </si>
  <si>
    <t>COMP.01</t>
  </si>
  <si>
    <t>ED-51131</t>
  </si>
  <si>
    <t>CARGA MANUAL DE MATERIAL DE QUALQUER NATUREZA SOBRE CAMINHÃO, EXCLUSIVE TRANSPORTE</t>
  </si>
  <si>
    <t>ED-29232</t>
  </si>
  <si>
    <t>TRANSPORTE DE MATERIAL DE QUALQUER NATUREZA EM CAMINHÃO, DISTÂNCIA MAIOR QUE 5KM E MENOR OU IGUAL A 10KM, DENTRO DO PERÍMETRO URBANO, EXCLUSIVE CARGA, INCLUSIVE DESCARGA</t>
  </si>
  <si>
    <t>M3xKM</t>
  </si>
  <si>
    <t>PLANILHA DE ORÇAMENTO</t>
  </si>
  <si>
    <t xml:space="preserve">DATA:  </t>
  </si>
  <si>
    <t xml:space="preserve"> VALOR TOTAL ORÇADO:</t>
  </si>
  <si>
    <t>CUSTO</t>
  </si>
  <si>
    <t>ITEM</t>
  </si>
  <si>
    <t>CÓDIGO</t>
  </si>
  <si>
    <t>DESCRIÇÃO</t>
  </si>
  <si>
    <t>UNID</t>
  </si>
  <si>
    <t>QUANT.</t>
  </si>
  <si>
    <t>UNITÁRIO</t>
  </si>
  <si>
    <t>UNIT.C.BDI</t>
  </si>
  <si>
    <t>MOBILIZAÇÃO E DESMOBILIZAÇÃO DE OBRA / ADMINIISTRAÇÃO LOCAL</t>
  </si>
  <si>
    <t>%</t>
  </si>
  <si>
    <t>ACORDÃO TCU</t>
  </si>
  <si>
    <t>TOTAL FINAL =</t>
  </si>
  <si>
    <t>ASS.</t>
  </si>
  <si>
    <t>VISTO</t>
  </si>
  <si>
    <t>RESP.</t>
  </si>
  <si>
    <t>REMOÇÃO DE CALHA EM CHAPA GALVANIZADA OU EM PVC, COM REAPROVEITAMENTO, INCLUSIVE AFASTAMENTO E EMPILHAMENTO, EXCLUSIVE TRANSPORTE E RETIRADA DO MATERIAL REMOVIDO NÃO REAPROVEITÁVEL</t>
  </si>
  <si>
    <t>REMOÇÃO MANUAL DE CONDUTOR EM PVC OU METÁLICO, COM REAPROVEITAMENTO, INCLUSIVE AFASTAMENTO E EMPILHAMENTO, EXCLUSIVE TRANSPORTE E RETIRADA DO MATERIAL REMOVIDO NÃO REAPROVEITÁVEL</t>
  </si>
  <si>
    <t>REMOÇÃO MANUAL DE TELHA METÁLICA OU PVC, COM REAPROVEITAMENTO, INCLUSIVE AFASTAMENTO E EMPILHAMENTO, EXCLUSIVE TRANSPORTE E RETIRADA DO MATERIAL REMOVIDO NÃO REAPROVEITÁVEL</t>
  </si>
  <si>
    <t>ED-17903</t>
  </si>
  <si>
    <t>ED-17906</t>
  </si>
  <si>
    <t>ED-21777</t>
  </si>
  <si>
    <t>1.7</t>
  </si>
  <si>
    <t>ED-50668</t>
  </si>
  <si>
    <t>CONDUTOR CIRCULAR DE ÁGUA PLUVIAL PARA DO TELHADO EM TUBO DE PVC, DIÂMETRO DE 100MM, INCLUSIVE CONEXÕES E SUPORTES</t>
  </si>
  <si>
    <t>COMP.06</t>
  </si>
  <si>
    <t>5.5</t>
  </si>
  <si>
    <t>5.6</t>
  </si>
  <si>
    <t>5.7</t>
  </si>
  <si>
    <t>4.7</t>
  </si>
  <si>
    <t>PONTO DE SOBREPOR PARA UMA (1) TOMADA PADRÃO, TRÊS (3) POLOS (2P+T/10A-250V), COM PLACA 4"X2" DE UM (1) POSTO, COM ELETRODUTO DE AÇO GALVANIZADO, CLASSE LEVE, DN 20MM (3/ 4"), FIXADO NA ALVENARIA/TETO E CABO DE COBRE FLEXÍVEL, CLASSE 5, ISOLAMENTO TIPO LSHF/ATOX, NÃO HALOGENADO, SEÇÃO 2,5MM2 (70°C-450/750V), COM DISTÂNCIA DE ATÉ DEZ (10) METROS DO PONTO DE DERIVAÇÃO, INCLUSIVE FORNECIMENTO, INSTALAÇÃO, CONDULETE EM ALUMÍNIO, CONEXÕES, SUPORTE E FIXAÇÃO DO ELETRODUTO</t>
  </si>
  <si>
    <t>4.8</t>
  </si>
  <si>
    <t>ED-48336</t>
  </si>
  <si>
    <t>VIGA 0,10 A 0,20 M DE LARGURA, CONCRETO 1:2:4 COM ARMAÇÃO E FORMA RESINADA</t>
  </si>
  <si>
    <t>4.9</t>
  </si>
  <si>
    <t>2.16</t>
  </si>
  <si>
    <t>ED-48423</t>
  </si>
  <si>
    <t>COBERTURA EM TELHA DE FIBROCIMENTO, TIPO ONDULADA, ESP. 5MM, COM RECOBRIMENTO TRANSVERSAL E LONGITUDINAL, EXCLUSIVE CUMEEIRA E ENGRADAMENTO, INCLUSIVE ACESSÓRIOS DE FIXAÇÃO E IÇAMENTO MANUAL VERTICAL</t>
  </si>
  <si>
    <t>2.17</t>
  </si>
  <si>
    <t>ED-49637</t>
  </si>
  <si>
    <t>FORNECIMENTO DE CONCRETO ESTRUTURAL, USINADOBOMBEADO, COM FCK  20MPA, INCLUSIVE LANÇAMENTO, ADENSAMENTO E ACABAMENTO</t>
  </si>
  <si>
    <t>ED-48492</t>
  </si>
  <si>
    <t>DEMOLIÇÃO MECANIZADA DE REVESTIMENTO ASFÁLTICO, COM EQUIPAMENTO PNEUMÁTICO, INCLUSIVE AFASTAMENTO E EMPILHAMENTO, EXCLUSIVE TRANSPORTE E RETIRADA DO MATERIAL DEMOLIDO</t>
  </si>
  <si>
    <t>2.18</t>
  </si>
  <si>
    <t>2.19</t>
  </si>
  <si>
    <t>ED-51123</t>
  </si>
  <si>
    <t>REGULARIZAÇÃO MANUAL E COMPACTAÇÃO MECANIZADA DE TERRENO COM PLACA VIBRATÓRIA, EXCLUSIVE DESMATAMENTO, DESTOCAMENTO, LIMPEZA/ROÇADA DO TERRENO</t>
  </si>
  <si>
    <t>2.20</t>
  </si>
  <si>
    <t>ED-29581</t>
  </si>
  <si>
    <t>ARMADURA DE TELA DE AÇO CA-60, SOLDADA TIPO Q-92, DIÂMETRO Ø4,2MM, TRAMA COM DIMENSÃO (150X150)MM, INCLUSIVE ESPAÇADOR, EXCLUSIVE CONCRETO</t>
  </si>
  <si>
    <t>ESCAVAÇÃO MANUAL PARA BLOCO DE COROAMENTO OU SAPATA (SEM ESCAVAÇÃO PAR M3 C 138,01 A COLOCAÇÃO DE FÔRMAS). AF_01/2024</t>
  </si>
  <si>
    <t>ED-50451</t>
  </si>
  <si>
    <t>PINTURA ACRÍLICA EM PAREDE, DUAS (2) DEMÃOS, EXCLUSIVE
SELADOR ACRÍLICO E MASSA ACRÍLICA/CORRIDA (PVA)</t>
  </si>
  <si>
    <t>4.10</t>
  </si>
  <si>
    <t>4.11</t>
  </si>
  <si>
    <t>REBOCO COM ARGAMASSA, TRAÇO 1:2:8 (CIMENTO, CAL E AREIA) , ESP. 20MM, APLICAÇÃO MANUAL, INCLUSIVE ARGAMASSA COM PREPARO MECANIZADO, EXCLUSIVE CHAPISCO</t>
  </si>
  <si>
    <t xml:space="preserve">ED-50761 </t>
  </si>
  <si>
    <t>TRAMA DE MADEIRA PARAJU COMPOSTA POR TERÇAS PARA TELHADOS DE ATÉ 2 ÁGUAS PARA TELHA ONDULADA DE FIBROCIMENTO, METÁLICA, PLÁSTICA OU TERMOACÚSTICA, INCLUSO TRANSPORTE VERTICAL. AF_07/2019</t>
  </si>
  <si>
    <t>2.21</t>
  </si>
  <si>
    <t>REFORMA DE COBERTURA - CORREDOR 2º PAVIMENTO DO BLOCO 01</t>
  </si>
  <si>
    <t>COBERTURA DO PÁTIO  CENTRAL- REFORMA E AMPLIAÇÃO</t>
  </si>
  <si>
    <t>LIMPEZA DE OBRA  E BOTA FORA</t>
  </si>
  <si>
    <t>2.22</t>
  </si>
  <si>
    <t>2.23</t>
  </si>
  <si>
    <t>2.24</t>
  </si>
  <si>
    <t>2.25</t>
  </si>
  <si>
    <t>4.12</t>
  </si>
  <si>
    <t>ED-48231</t>
  </si>
  <si>
    <t>COBERTURA EM TELHA TRANSLÚCIDA DE POLICARBONATO, TIPO ONDULADA, ESP. 0,7MM, EXCLUSIVE CUMEEIRA E ENGRADAMENTO, INCLUSIVE ACESSÓRIOS DE FIXAÇÃO E IÇAMENTO MANUALVERTICAL</t>
  </si>
  <si>
    <t>2.26</t>
  </si>
  <si>
    <t>2.27</t>
  </si>
  <si>
    <t>ENGRADAMENTO EM MADEIRA PARAJU OU EQUIVALENTE, PARA
TELHAS DE FIBROCIMENTO ONDULADAS, EXCLUSIVE TELHAS</t>
  </si>
  <si>
    <t>ED-48408</t>
  </si>
  <si>
    <t>CUMEEIRA ARTICULADA DE FIBROCIMENTO PARA TELHA ONDULADA, ESP. 6MM, INCLUSIVE ACESSÓRIOS PARA FIXAÇÃO,FORNECIMENTO, INSTALAÇÃO E IÇAMENTO MANUAL VERTICAL</t>
  </si>
  <si>
    <t>ED-48401</t>
  </si>
  <si>
    <t>POLIMENTO MECANIZADO DE SUPERFÍCIE EM CONCRETO,INCLUSIVE ACABAMENTO DE CONCRETAGEM EM NIVELAMENTO A LASER (NÍVEL ZERO)</t>
  </si>
  <si>
    <t>ED-50619</t>
  </si>
  <si>
    <t>PINTURA ESMALTE EM ESTRUTURA METÁLICA, DUAS (2) DEMÃOS,
INCLUSIVE UMA (1) DEMÃO FUNDO ANTICORROSIVO</t>
  </si>
  <si>
    <t>ANCORAGEM DE BARRAS DE AÇO COM CHUMBADOR QUÍMICO À BASE DE RESINA POLIÉSTER, EXCLUSIVE FORNECIMENTO DE BARRA</t>
  </si>
  <si>
    <t>ED-49655</t>
  </si>
  <si>
    <t>DM3</t>
  </si>
  <si>
    <t>ALVENARIA DE VEDAÇÃO COM TIJOLO CERÂMICO FURADO, ESP.9CM, PARA REVESTIMENTO, INCLUSIVE ARGAMASSA PARA ASSENTAMENTO</t>
  </si>
  <si>
    <t>CHAPISCO COM ARGAMASSA, TRAÇO 1:3 (CIMENTO E AREIA), ESP . 5MM, APLICADO EM ALVENARIA/ESTRUTURA DE CONCRETO COM COLHER, INCLUSIVE ARGAMASSA COM PREPARO MECANIZADO</t>
  </si>
  <si>
    <t>ED-50727</t>
  </si>
  <si>
    <t>ANDAIME EM CAVALETE METÁLICO PARA ALVENARIA, COM CHAPA DE COMPENSADO E TÁBUA, COM REAPROVEITAMENTO, INCLUSIVE MONTAGEM/DESMONTAGEM E REMANEJAMENTO</t>
  </si>
  <si>
    <t>ED-28530</t>
  </si>
  <si>
    <t>4.13</t>
  </si>
  <si>
    <t>4.14</t>
  </si>
  <si>
    <t>4.15</t>
  </si>
  <si>
    <t>CUMEEIRA GALVANIZADA TRAPEZOIDAL, TIPO SIMPLES, ESP. 0,50MM, ACABAMENTO NATURAL, INCLUSIVE ACESSÓRIOS PARA FIXAÇÃO, FORNECIMENTO, INSTALAÇÃO E IÇAMENTO MANUAL VERTICAL</t>
  </si>
  <si>
    <t>4.16</t>
  </si>
  <si>
    <t>4.17</t>
  </si>
  <si>
    <t>4.18</t>
  </si>
  <si>
    <t>DEMOLIÇÃO MECANIZADA DE CONCRETO ARMADO, COM EQUIPAMENTO ELÉTRICO, INCLUSIVE AFASTAMENTO E EMPILHAMENTO, EXCLUSIVE TRANSPORTE E RETIRADA DO MATERIAL DEMOLIDO</t>
  </si>
  <si>
    <t>ED-48443</t>
  </si>
  <si>
    <t>ALVENARIA DE VEDAÇÃO COM BLOCO DE CONCRETO, ESP. 9CM, COM ACABAMENTO APARENTE, INCLUSIVE ARGAMASSA PARA ASSENTAMENTO</t>
  </si>
  <si>
    <t>ED-48194</t>
  </si>
  <si>
    <t xml:space="preserve">SUBSTITUIÇÃO DE COBERTURA DO BLOCO 01 </t>
  </si>
  <si>
    <t>RUFO E CONTRARRUFO EM CHAPA GALVANIZADA, ESP. 0,65MM ( GSG-24), COM DESENVOLVIMENTO DE 60CM, INCLUSIVE IÇAMENTO MANUAL VERTICAL</t>
  </si>
  <si>
    <t>ED-50680</t>
  </si>
  <si>
    <t>4.19</t>
  </si>
  <si>
    <t>DRENAGEM DAS ÁGUAS PLUVIAIS DAS COBERTURAS</t>
  </si>
  <si>
    <t>ED-49878</t>
  </si>
  <si>
    <t>UN</t>
  </si>
  <si>
    <t>ED-49882</t>
  </si>
  <si>
    <t>FORNECIMENTO E ASSENTAMENTO DE TUBO PVC RÍGIDO, COLETOR DE ESGOTO LISO (JEI), DN 300 MM (12"), INCLUSIVE CONEXÕES</t>
  </si>
  <si>
    <t>ED-50109</t>
  </si>
  <si>
    <t>REATERRO MANUAL DE VALA, INCLUSIVE ESPALHAMENTO E COMPACTAÇÃO MECANIZADA COM PLACA VIBRATÓRIA</t>
  </si>
  <si>
    <t>ED-51121</t>
  </si>
  <si>
    <t>PISO CIMENTADO COM ARGAMASSA, TRAÇO 1:3 (CIMENTO E AREIA), ESP. 50MM, ACABAMENTO DESEMPENADO E FELTRADO, MODULAÇÃO DE (100X100)CM, INCLUSIVE JUNTA PLÁSTICA</t>
  </si>
  <si>
    <t>ED-50551</t>
  </si>
  <si>
    <t>6.5</t>
  </si>
  <si>
    <t>6.6</t>
  </si>
  <si>
    <t>6.7</t>
  </si>
  <si>
    <t>6.8</t>
  </si>
  <si>
    <t>6.9</t>
  </si>
  <si>
    <t>COBERTURAS METÁLICAS - ENTORNO DOS PRÉDIOS E ENTRADA PRINCIPAL</t>
  </si>
  <si>
    <t>TÉCNICO EM SEGURANÇA DO TRABALHO COM ENCARGOS COMPLEMENTARES</t>
  </si>
  <si>
    <t>CAIXA DE ESGOTO DE INSPEÇÃO/PASSAGEM EM ALVENARIA ( 50X50X45CM), REVESTIMENTO EM ARGAMASSA COM ADITIVO IMPERMEABILIZANTE, COM TAMPA DE CONCRETO, INCLUSIVE ESCAVAÇÃO, REATERRO E TRANSPORTE COM RETIRADA DO MATERIAL ESCAVADO (EM CAÇAMBA)</t>
  </si>
  <si>
    <t>CAIXA DE ESGOTO DE INSPEÇÃO/PASSAGEM EM ALVENARIA ( 60X60X40CM), REVESTIMENTO EM ARGAMASSA COM ADITIVO IMPERMEABILIZANTE, COM TAMPA DE CONCRETO, INCLUSIVE ESCAVAÇÃO, REATERRO E TRANSPORTE COM RETIRADA DO MATERIAL ESCAVADO (EM CAÇAMBA)</t>
  </si>
  <si>
    <t>1.8</t>
  </si>
  <si>
    <t>PROJETO EXECUTIVO DE ESTRUTURA DE CONCRETO</t>
  </si>
  <si>
    <t>CO-27427</t>
  </si>
  <si>
    <t>SUBTOTAL=</t>
  </si>
  <si>
    <t>ADMINISTRAÇÃO LOCAL CONFORME ACÓRDÃO Nº 2622/2013 -   TCU - PLENÁRIO, TAXA PARA CONSTRUÇÃO DE EDIFICAÇÕES 1º QUARTIL EM PERCENTUAL DE 3,49%</t>
  </si>
  <si>
    <t>MOBILIZAÇÃO E DESMOBILIZAÇÃO DE OBRA EM CENTRO URBANO
OU REGIÃO LIMÍTROFE COM VALOR ENTRE 1.000.000,01 E 3.000.
000,00</t>
  </si>
  <si>
    <t>ED-50393</t>
  </si>
  <si>
    <t>REFLETOR BIVOLT LED 200W, INCLUSIVE BASE, LÂMPADA E INSTALAÇÃO</t>
  </si>
  <si>
    <t>FORNECIMENTO E ASSENTAMENTO DE VENEZIANA EM AÇO GALVANIZADO, INCLUSIVE ACESSÓRIOS DE FIXAÇÃO</t>
  </si>
  <si>
    <t>CUMEEIRA GALVANIZADA TRAPEZOIDAL(ONDULADA), TIPO SIMPLES, ESP. 0,50MM, ACABAMENTO NATURAL, INCLUSIVE ACESSÓRIOS PARA FIXAÇÃO, FORNECIMENTO E INSTALAÇÃO</t>
  </si>
  <si>
    <t>2.28</t>
  </si>
  <si>
    <t xml:space="preserve"> BDI(PROJETOS):</t>
  </si>
  <si>
    <t xml:space="preserve"> BDI (OBRAS):</t>
  </si>
  <si>
    <t>NUM.PÁGINAS: 07</t>
  </si>
  <si>
    <t>AMPLIAÇÃO E REFORMAS DE COBERTURAS NA ESC. MUNICIPAL MONTEIRO LOBATO</t>
  </si>
  <si>
    <t xml:space="preserve">SICOR-MG_01/2025 / SINAPI-MG_ 03/2025  - NÃO DESONERADO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</si>
</sst>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quot;R$&quot;\ #,##0.00"/>
    <numFmt numFmtId="166" formatCode="&quot;R$ &quot;#,##0.00"/>
  </numFmts>
  <fonts count="9">
    <font>
      <sz val="10"/>
      <name val="Arial"/>
      <charset val="134"/>
    </font>
    <font>
      <b/>
      <sz val="10"/>
      <name val="Arial"/>
      <family val="2"/>
    </font>
    <font>
      <b/>
      <i/>
      <sz val="10"/>
      <name val="Arial"/>
      <family val="2"/>
    </font>
    <font>
      <b/>
      <sz val="10"/>
      <name val="MS Sans Serif"/>
      <charset val="134"/>
    </font>
    <font>
      <i/>
      <sz val="10"/>
      <name val="Arial"/>
      <family val="2"/>
    </font>
    <font>
      <sz val="9"/>
      <color theme="1"/>
      <name val="Arial"/>
      <family val="2"/>
    </font>
    <font>
      <sz val="8"/>
      <name val="Arial"/>
      <family val="2"/>
    </font>
    <font>
      <sz val="10"/>
      <name val="Arial"/>
      <family val="2"/>
    </font>
    <font>
      <sz val="10"/>
      <name val="Arial"/>
      <family val="2"/>
    </font>
  </fonts>
  <fills count="4">
    <fill>
      <patternFill patternType="none"/>
    </fill>
    <fill>
      <patternFill patternType="gray125"/>
    </fill>
    <fill>
      <patternFill patternType="gray125"/>
    </fill>
    <fill>
      <patternFill patternType="solid">
        <fgColor indexed="65"/>
        <bgColor theme="0" tint="-0.34998626667073579"/>
      </patternFill>
    </fill>
  </fills>
  <borders count="53">
    <border>
      <left/>
      <right/>
      <top/>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right style="medium">
        <color auto="1"/>
      </right>
      <top style="double">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top style="double">
        <color auto="1"/>
      </top>
      <bottom style="medium">
        <color auto="1"/>
      </bottom>
      <diagonal/>
    </border>
    <border>
      <left style="thin">
        <color auto="1"/>
      </left>
      <right/>
      <top style="double">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medium">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medium">
        <color auto="1"/>
      </right>
      <top style="double">
        <color auto="1"/>
      </top>
      <bottom style="medium">
        <color auto="1"/>
      </bottom>
      <diagonal/>
    </border>
    <border>
      <left/>
      <right style="medium">
        <color auto="1"/>
      </right>
      <top style="dashed">
        <color auto="1"/>
      </top>
      <bottom style="dashed">
        <color auto="1"/>
      </bottom>
      <diagonal/>
    </border>
    <border>
      <left style="thin">
        <color auto="1"/>
      </left>
      <right style="medium">
        <color auto="1"/>
      </right>
      <top/>
      <bottom style="dashed">
        <color auto="1"/>
      </bottom>
      <diagonal/>
    </border>
    <border>
      <left/>
      <right style="medium">
        <color auto="1"/>
      </right>
      <top/>
      <bottom style="dashed">
        <color auto="1"/>
      </bottom>
      <diagonal/>
    </border>
    <border>
      <left style="dashed">
        <color auto="1"/>
      </left>
      <right style="medium">
        <color auto="1"/>
      </right>
      <top style="dashed">
        <color auto="1"/>
      </top>
      <bottom style="dashed">
        <color auto="1"/>
      </bottom>
      <diagonal/>
    </border>
    <border>
      <left style="medium">
        <color auto="1"/>
      </left>
      <right/>
      <top style="double">
        <color auto="1"/>
      </top>
      <bottom/>
      <diagonal/>
    </border>
    <border>
      <left/>
      <right style="thin">
        <color auto="1"/>
      </right>
      <top style="double">
        <color auto="1"/>
      </top>
      <bottom/>
      <diagonal/>
    </border>
    <border>
      <left/>
      <right/>
      <top style="double">
        <color auto="1"/>
      </top>
      <bottom style="thin">
        <color auto="1"/>
      </bottom>
      <diagonal/>
    </border>
    <border>
      <left style="thin">
        <color auto="1"/>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thin">
        <color auto="1"/>
      </right>
      <top style="double">
        <color auto="1"/>
      </top>
      <bottom/>
      <diagonal/>
    </border>
    <border>
      <left style="double">
        <color auto="1"/>
      </left>
      <right style="thin">
        <color auto="1"/>
      </right>
      <top/>
      <bottom style="medium">
        <color auto="1"/>
      </bottom>
      <diagonal/>
    </border>
    <border>
      <left style="thin">
        <color auto="1"/>
      </left>
      <right style="medium">
        <color auto="1"/>
      </right>
      <top style="dashed">
        <color auto="1"/>
      </top>
      <bottom style="dashed">
        <color auto="1"/>
      </bottom>
      <diagonal/>
    </border>
    <border>
      <left/>
      <right style="medium">
        <color auto="1"/>
      </right>
      <top style="double">
        <color auto="1"/>
      </top>
      <bottom/>
      <diagonal/>
    </border>
    <border>
      <left/>
      <right/>
      <top style="dotted">
        <color auto="1"/>
      </top>
      <bottom/>
      <diagonal/>
    </border>
    <border>
      <left style="medium">
        <color auto="1"/>
      </left>
      <right style="thin">
        <color auto="1"/>
      </right>
      <top/>
      <bottom style="dashed">
        <color auto="1"/>
      </bottom>
      <diagonal/>
    </border>
    <border>
      <left style="thin">
        <color auto="1"/>
      </left>
      <right/>
      <top/>
      <bottom style="dashed">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ouble">
        <color auto="1"/>
      </bottom>
      <diagonal/>
    </border>
  </borders>
  <cellStyleXfs count="9">
    <xf numFmtId="0" fontId="0"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17">
    <xf numFmtId="0" fontId="0" fillId="0" borderId="0" xfId="0"/>
    <xf numFmtId="0" fontId="0" fillId="0" borderId="0" xfId="0" applyAlignment="1">
      <alignment horizontal="center"/>
    </xf>
    <xf numFmtId="0" fontId="1" fillId="0" borderId="11" xfId="0" applyFont="1" applyBorder="1"/>
    <xf numFmtId="0" fontId="0" fillId="0" borderId="12" xfId="0" applyBorder="1" applyAlignment="1">
      <alignment horizontal="center"/>
    </xf>
    <xf numFmtId="0" fontId="0" fillId="0" borderId="13" xfId="0" applyBorder="1" applyAlignment="1">
      <alignment horizontal="center"/>
    </xf>
    <xf numFmtId="0" fontId="1" fillId="0" borderId="12" xfId="0" applyFont="1" applyBorder="1" applyAlignment="1">
      <alignment horizontal="right"/>
    </xf>
    <xf numFmtId="0" fontId="1" fillId="0" borderId="14" xfId="0" applyFont="1" applyBorder="1" applyAlignment="1">
      <alignment horizontal="right"/>
    </xf>
    <xf numFmtId="14" fontId="1" fillId="0" borderId="14" xfId="0" applyNumberFormat="1"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 fillId="0" borderId="15" xfId="0" applyFont="1" applyBorder="1" applyAlignment="1">
      <alignment horizontal="left"/>
    </xf>
    <xf numFmtId="0" fontId="1" fillId="0" borderId="0" xfId="0" applyFont="1" applyAlignment="1">
      <alignment horizontal="left"/>
    </xf>
    <xf numFmtId="0" fontId="1" fillId="0" borderId="16" xfId="0" applyFont="1" applyBorder="1" applyAlignment="1">
      <alignment horizontal="left"/>
    </xf>
    <xf numFmtId="0" fontId="0" fillId="0" borderId="16" xfId="0" applyBorder="1"/>
    <xf numFmtId="0" fontId="0" fillId="0" borderId="16" xfId="0" applyBorder="1" applyAlignment="1">
      <alignment horizontal="centerContinuous"/>
    </xf>
    <xf numFmtId="0" fontId="0" fillId="0" borderId="4" xfId="0" applyBorder="1" applyAlignment="1">
      <alignment horizontal="center"/>
    </xf>
    <xf numFmtId="0" fontId="3" fillId="0" borderId="4" xfId="0" applyFont="1" applyBorder="1" applyAlignment="1">
      <alignment horizontal="left"/>
    </xf>
    <xf numFmtId="0" fontId="1" fillId="0" borderId="0" xfId="0" applyFont="1"/>
    <xf numFmtId="0" fontId="1" fillId="0" borderId="0" xfId="0" applyFont="1" applyAlignment="1">
      <alignment horizontal="right"/>
    </xf>
    <xf numFmtId="10" fontId="1" fillId="0" borderId="0" xfId="0" applyNumberFormat="1" applyFont="1" applyAlignment="1">
      <alignment horizontal="left"/>
    </xf>
    <xf numFmtId="0" fontId="4" fillId="0" borderId="4" xfId="0" applyFont="1" applyBorder="1"/>
    <xf numFmtId="0" fontId="4" fillId="0" borderId="0" xfId="0" applyFont="1"/>
    <xf numFmtId="0" fontId="0" fillId="2" borderId="17" xfId="0" applyFill="1" applyBorder="1"/>
    <xf numFmtId="0" fontId="0" fillId="2" borderId="18" xfId="0" applyFill="1" applyBorder="1"/>
    <xf numFmtId="0" fontId="2" fillId="2" borderId="19" xfId="0" applyFont="1" applyFill="1" applyBorder="1" applyAlignment="1">
      <alignment horizontal="right"/>
    </xf>
    <xf numFmtId="165" fontId="2" fillId="0" borderId="19" xfId="0" applyNumberFormat="1" applyFont="1" applyBorder="1" applyAlignment="1">
      <alignment horizontal="center"/>
    </xf>
    <xf numFmtId="165" fontId="2" fillId="0" borderId="20" xfId="0" applyNumberFormat="1" applyFont="1" applyBorder="1" applyAlignment="1">
      <alignment horizontal="center"/>
    </xf>
    <xf numFmtId="0" fontId="3" fillId="2" borderId="18" xfId="0" applyFont="1" applyFill="1" applyBorder="1" applyAlignment="1">
      <alignment horizontal="centerContinuous"/>
    </xf>
    <xf numFmtId="0" fontId="1" fillId="0" borderId="21"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center" vertical="center"/>
    </xf>
    <xf numFmtId="0" fontId="1" fillId="0" borderId="27" xfId="0" applyFont="1" applyBorder="1" applyAlignment="1">
      <alignment horizontal="center" vertical="center"/>
    </xf>
    <xf numFmtId="0" fontId="0" fillId="0" borderId="28" xfId="0" applyBorder="1" applyAlignment="1">
      <alignment horizontal="center" vertical="center"/>
    </xf>
    <xf numFmtId="2" fontId="1" fillId="0" borderId="25" xfId="0" applyNumberFormat="1" applyFont="1" applyBorder="1" applyAlignment="1">
      <alignment horizontal="left"/>
    </xf>
    <xf numFmtId="166" fontId="2" fillId="0" borderId="28" xfId="0" applyNumberFormat="1" applyFont="1" applyBorder="1" applyAlignment="1">
      <alignment horizontal="center"/>
    </xf>
    <xf numFmtId="2" fontId="0" fillId="0" borderId="28" xfId="0" applyNumberFormat="1" applyBorder="1" applyAlignment="1">
      <alignment horizontal="center" vertical="center"/>
    </xf>
    <xf numFmtId="4" fontId="0" fillId="0" borderId="28" xfId="0" applyNumberFormat="1" applyBorder="1" applyAlignment="1">
      <alignment horizontal="center" vertical="center"/>
    </xf>
    <xf numFmtId="0" fontId="0" fillId="0" borderId="27" xfId="0" applyBorder="1" applyAlignment="1">
      <alignment horizontal="center" vertical="center"/>
    </xf>
    <xf numFmtId="0" fontId="1" fillId="0" borderId="27" xfId="0" applyFont="1" applyBorder="1" applyAlignment="1">
      <alignment horizontal="center"/>
    </xf>
    <xf numFmtId="0" fontId="0" fillId="0" borderId="28" xfId="0" applyBorder="1"/>
    <xf numFmtId="2" fontId="2" fillId="0" borderId="29" xfId="0" applyNumberFormat="1" applyFont="1" applyBorder="1" applyAlignment="1">
      <alignment horizontal="right" vertical="center" wrapText="1"/>
    </xf>
    <xf numFmtId="166" fontId="2" fillId="0" borderId="26" xfId="0" applyNumberFormat="1" applyFont="1" applyBorder="1" applyAlignment="1">
      <alignment horizontal="center"/>
    </xf>
    <xf numFmtId="0" fontId="0" fillId="0" borderId="30" xfId="0" applyBorder="1" applyAlignment="1">
      <alignment wrapText="1"/>
    </xf>
    <xf numFmtId="0" fontId="5" fillId="0" borderId="30" xfId="0" applyFont="1" applyBorder="1" applyAlignment="1">
      <alignment vertical="center" wrapText="1"/>
    </xf>
    <xf numFmtId="2" fontId="0" fillId="3" borderId="28" xfId="0" applyNumberFormat="1" applyFill="1" applyBorder="1" applyAlignment="1">
      <alignment horizontal="center" vertical="center"/>
    </xf>
    <xf numFmtId="166" fontId="2" fillId="0" borderId="31" xfId="0" applyNumberFormat="1" applyFont="1" applyBorder="1" applyAlignment="1">
      <alignment horizontal="center"/>
    </xf>
    <xf numFmtId="166" fontId="2" fillId="0" borderId="32" xfId="0" applyNumberFormat="1" applyFont="1" applyBorder="1" applyAlignment="1">
      <alignment horizontal="center"/>
    </xf>
    <xf numFmtId="166" fontId="2" fillId="0" borderId="33" xfId="0" applyNumberFormat="1" applyFont="1"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1" fillId="0" borderId="0" xfId="0" applyFont="1" applyAlignment="1">
      <alignment horizontal="center"/>
    </xf>
    <xf numFmtId="0" fontId="3" fillId="2" borderId="20" xfId="0" applyFont="1" applyFill="1" applyBorder="1" applyAlignment="1">
      <alignment horizontal="centerContinuous"/>
    </xf>
    <xf numFmtId="0" fontId="1" fillId="0" borderId="34" xfId="0" applyFont="1" applyBorder="1" applyAlignment="1">
      <alignment horizontal="center"/>
    </xf>
    <xf numFmtId="2" fontId="0" fillId="0" borderId="0" xfId="0" applyNumberFormat="1" applyAlignment="1">
      <alignment horizontal="center"/>
    </xf>
    <xf numFmtId="166" fontId="2" fillId="0" borderId="35" xfId="0" applyNumberFormat="1" applyFont="1" applyBorder="1" applyAlignment="1">
      <alignment horizontal="center"/>
    </xf>
    <xf numFmtId="0" fontId="0" fillId="0" borderId="0" xfId="0" applyAlignment="1">
      <alignment horizontal="left"/>
    </xf>
    <xf numFmtId="2" fontId="1" fillId="0" borderId="0" xfId="0" applyNumberFormat="1" applyFont="1" applyAlignment="1">
      <alignment horizontal="left"/>
    </xf>
    <xf numFmtId="2" fontId="1" fillId="0" borderId="29" xfId="0" applyNumberFormat="1" applyFont="1" applyBorder="1" applyAlignment="1">
      <alignment horizontal="left"/>
    </xf>
    <xf numFmtId="166" fontId="2" fillId="0" borderId="38" xfId="0" applyNumberFormat="1" applyFont="1" applyBorder="1" applyAlignment="1">
      <alignment horizontal="center"/>
    </xf>
    <xf numFmtId="0" fontId="0" fillId="0" borderId="25" xfId="0" applyBorder="1" applyAlignment="1">
      <alignment vertical="center" wrapText="1"/>
    </xf>
    <xf numFmtId="0" fontId="0" fillId="0" borderId="28" xfId="0" applyBorder="1" applyAlignment="1">
      <alignment horizontal="center" vertical="center" wrapText="1"/>
    </xf>
    <xf numFmtId="2" fontId="0" fillId="0" borderId="25" xfId="0" applyNumberFormat="1" applyBorder="1" applyAlignment="1">
      <alignment horizontal="left" vertical="center" wrapText="1"/>
    </xf>
    <xf numFmtId="0" fontId="0" fillId="0" borderId="25" xfId="0" applyBorder="1"/>
    <xf numFmtId="0" fontId="1" fillId="0" borderId="39" xfId="0" applyFont="1" applyBorder="1"/>
    <xf numFmtId="0" fontId="0" fillId="0" borderId="40" xfId="0" applyBorder="1"/>
    <xf numFmtId="0" fontId="1" fillId="0" borderId="41" xfId="0" applyFont="1" applyBorder="1" applyAlignment="1">
      <alignment horizontal="right"/>
    </xf>
    <xf numFmtId="0" fontId="3" fillId="0" borderId="42" xfId="0" applyFont="1" applyBorder="1" applyAlignment="1">
      <alignment horizontal="center"/>
    </xf>
    <xf numFmtId="0" fontId="3" fillId="0" borderId="41" xfId="0" applyFont="1" applyBorder="1" applyAlignment="1">
      <alignment horizontal="center"/>
    </xf>
    <xf numFmtId="0" fontId="1" fillId="0" borderId="41" xfId="0" applyFont="1" applyBorder="1" applyAlignment="1">
      <alignment horizontal="center"/>
    </xf>
    <xf numFmtId="0" fontId="1" fillId="0" borderId="43" xfId="0" applyFont="1" applyBorder="1" applyAlignment="1">
      <alignment horizontal="center"/>
    </xf>
    <xf numFmtId="0" fontId="1" fillId="0" borderId="5" xfId="0" applyFont="1" applyBorder="1"/>
    <xf numFmtId="0" fontId="0" fillId="0" borderId="8" xfId="0" applyBorder="1"/>
    <xf numFmtId="0" fontId="0" fillId="0" borderId="6" xfId="0" applyBorder="1"/>
    <xf numFmtId="0" fontId="1" fillId="0" borderId="7" xfId="0" applyFont="1" applyBorder="1" applyAlignment="1">
      <alignment horizontal="center"/>
    </xf>
    <xf numFmtId="0" fontId="1" fillId="0" borderId="6" xfId="0" applyFont="1" applyBorder="1" applyAlignment="1">
      <alignment horizontal="center"/>
    </xf>
    <xf numFmtId="2" fontId="1" fillId="0" borderId="0" xfId="0" applyNumberFormat="1" applyFont="1"/>
    <xf numFmtId="0" fontId="0" fillId="0" borderId="29" xfId="0" applyBorder="1" applyAlignment="1">
      <alignment horizontal="left" vertical="center" wrapText="1"/>
    </xf>
    <xf numFmtId="0" fontId="8" fillId="0" borderId="28"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wrapText="1"/>
    </xf>
    <xf numFmtId="2" fontId="7" fillId="0" borderId="25" xfId="0" applyNumberFormat="1" applyFont="1" applyBorder="1" applyAlignment="1">
      <alignment horizontal="left" vertical="center" wrapText="1"/>
    </xf>
    <xf numFmtId="0" fontId="7" fillId="0" borderId="25" xfId="0" applyFont="1" applyBorder="1" applyAlignment="1">
      <alignment horizontal="left" vertical="center" wrapText="1"/>
    </xf>
    <xf numFmtId="0" fontId="7" fillId="0" borderId="0" xfId="0" applyFont="1" applyAlignment="1">
      <alignment horizontal="center" vertical="center"/>
    </xf>
    <xf numFmtId="0" fontId="7" fillId="0" borderId="48" xfId="0" applyFont="1" applyBorder="1" applyAlignment="1">
      <alignment horizontal="center" vertical="center"/>
    </xf>
    <xf numFmtId="0" fontId="7" fillId="0" borderId="29" xfId="0" applyFont="1" applyBorder="1" applyAlignment="1">
      <alignment horizontal="left" vertical="center" wrapText="1"/>
    </xf>
    <xf numFmtId="10" fontId="0" fillId="0" borderId="28" xfId="0" applyNumberFormat="1" applyBorder="1" applyAlignment="1">
      <alignment horizontal="center" vertical="center"/>
    </xf>
    <xf numFmtId="0" fontId="7" fillId="0" borderId="25" xfId="0" applyFont="1" applyBorder="1" applyAlignment="1">
      <alignment vertical="center" wrapText="1"/>
    </xf>
    <xf numFmtId="165" fontId="0" fillId="0" borderId="28" xfId="0" applyNumberFormat="1" applyBorder="1" applyAlignment="1">
      <alignment horizontal="center" vertical="center"/>
    </xf>
    <xf numFmtId="165" fontId="0" fillId="0" borderId="26" xfId="0" applyNumberFormat="1" applyBorder="1" applyAlignment="1">
      <alignment horizontal="center" vertical="center"/>
    </xf>
    <xf numFmtId="165" fontId="0" fillId="0" borderId="36" xfId="0" applyNumberFormat="1" applyBorder="1" applyAlignment="1">
      <alignment horizontal="center" vertical="center"/>
    </xf>
    <xf numFmtId="165" fontId="2" fillId="0" borderId="35" xfId="0" applyNumberFormat="1" applyFont="1" applyBorder="1" applyAlignment="1">
      <alignment horizontal="center"/>
    </xf>
    <xf numFmtId="165" fontId="2" fillId="0" borderId="37" xfId="0" applyNumberFormat="1" applyFont="1" applyBorder="1" applyAlignment="1">
      <alignment horizontal="center"/>
    </xf>
    <xf numFmtId="165" fontId="0" fillId="0" borderId="37" xfId="0" applyNumberFormat="1" applyBorder="1" applyAlignment="1">
      <alignment horizontal="center" vertical="center"/>
    </xf>
    <xf numFmtId="165" fontId="0" fillId="3" borderId="28" xfId="0" applyNumberFormat="1" applyFill="1" applyBorder="1" applyAlignment="1">
      <alignment horizontal="center" vertical="center"/>
    </xf>
    <xf numFmtId="165" fontId="0" fillId="3" borderId="36" xfId="0" applyNumberFormat="1" applyFill="1" applyBorder="1" applyAlignment="1">
      <alignment horizontal="center" vertical="center"/>
    </xf>
    <xf numFmtId="165" fontId="0" fillId="0" borderId="25" xfId="0" applyNumberFormat="1" applyBorder="1" applyAlignment="1">
      <alignment horizontal="center" vertical="center"/>
    </xf>
    <xf numFmtId="165" fontId="0" fillId="0" borderId="46" xfId="0" applyNumberFormat="1" applyBorder="1" applyAlignment="1">
      <alignment horizontal="center" vertical="center"/>
    </xf>
    <xf numFmtId="2" fontId="2" fillId="0" borderId="25" xfId="0" applyNumberFormat="1" applyFont="1" applyBorder="1" applyAlignment="1">
      <alignment horizontal="right" vertical="center" wrapText="1"/>
    </xf>
    <xf numFmtId="166" fontId="2" fillId="0" borderId="25" xfId="0" applyNumberFormat="1" applyFont="1" applyBorder="1" applyAlignment="1">
      <alignment horizontal="center"/>
    </xf>
    <xf numFmtId="0" fontId="0" fillId="0" borderId="31"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left" vertical="center" wrapText="1"/>
    </xf>
    <xf numFmtId="0" fontId="0" fillId="0" borderId="51" xfId="0" applyBorder="1" applyAlignment="1">
      <alignment horizontal="center" vertical="center"/>
    </xf>
    <xf numFmtId="2" fontId="0" fillId="3" borderId="51" xfId="0" applyNumberFormat="1" applyFill="1" applyBorder="1" applyAlignment="1">
      <alignment horizontal="center" vertical="center"/>
    </xf>
    <xf numFmtId="165" fontId="0" fillId="3" borderId="51" xfId="0" applyNumberFormat="1" applyFill="1" applyBorder="1" applyAlignment="1">
      <alignment horizontal="center" vertical="center"/>
    </xf>
    <xf numFmtId="165" fontId="0" fillId="0" borderId="31" xfId="0" applyNumberFormat="1" applyBorder="1" applyAlignment="1">
      <alignment horizontal="center" vertical="center"/>
    </xf>
    <xf numFmtId="0" fontId="7" fillId="0" borderId="25" xfId="0" applyFont="1" applyBorder="1" applyAlignment="1">
      <alignment horizontal="center" vertical="center"/>
    </xf>
    <xf numFmtId="4" fontId="0" fillId="0" borderId="35" xfId="0" applyNumberFormat="1" applyBorder="1" applyAlignment="1">
      <alignment horizontal="center" vertical="center"/>
    </xf>
    <xf numFmtId="4" fontId="0" fillId="0" borderId="52" xfId="0" applyNumberForma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4" fontId="1" fillId="0" borderId="47" xfId="0" applyNumberFormat="1" applyFont="1" applyBorder="1" applyAlignment="1">
      <alignment horizontal="center" vertical="center"/>
    </xf>
    <xf numFmtId="4" fontId="1" fillId="0" borderId="10" xfId="0" applyNumberFormat="1" applyFont="1" applyBorder="1" applyAlignment="1">
      <alignment horizontal="center" vertical="center"/>
    </xf>
  </cellXfs>
  <cellStyles count="9">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Porcentagem 2" xfId="5" xr:uid="{00000000-0005-0000-0000-000005000000}"/>
    <cellStyle name="Porcentagem 2 2" xfId="6" xr:uid="{00000000-0005-0000-0000-000006000000}"/>
    <cellStyle name="Vírgula 2" xfId="7" xr:uid="{00000000-0005-0000-0000-000007000000}"/>
    <cellStyle name="Vírgula 2 2" xfId="8" xr:uid="{00000000-0005-0000-0000-000008000000}"/>
  </cellStyles>
  <dxfs count="0"/>
  <tableStyles count="1" defaultTableStyle="TableStyleMedium2" defaultPivotStyle="PivotStyleLight16">
    <tableStyle name="Invisible"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9BBB59"/>
      <color rgb="FFDDDDDD"/>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388620</xdr:colOff>
      <xdr:row>0</xdr:row>
      <xdr:rowOff>48895</xdr:rowOff>
    </xdr:from>
    <xdr:to>
      <xdr:col>8</xdr:col>
      <xdr:colOff>257175</xdr:colOff>
      <xdr:row>3</xdr:row>
      <xdr:rowOff>101600</xdr:rowOff>
    </xdr:to>
    <xdr:pic>
      <xdr:nvPicPr>
        <xdr:cNvPr id="2" name="Imagem 1" descr="WhatsApp Image 2024-08-02 at 09.07.06">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9195435" y="48895"/>
          <a:ext cx="1784350" cy="57848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2"/>
  <sheetViews>
    <sheetView tabSelected="1" view="pageBreakPreview" zoomScale="94" zoomScaleNormal="90" zoomScaleSheetLayoutView="94" workbookViewId="0">
      <pane ySplit="6" topLeftCell="A7" activePane="bottomLeft" state="frozen"/>
      <selection pane="bottomLeft" activeCell="H109" sqref="H109"/>
    </sheetView>
  </sheetViews>
  <sheetFormatPr defaultColWidth="9.140625" defaultRowHeight="12.75"/>
  <cols>
    <col min="1" max="1" width="6.85546875" customWidth="1"/>
    <col min="2" max="2" width="12" customWidth="1"/>
    <col min="3" max="3" width="78" customWidth="1"/>
    <col min="4" max="4" width="15.5703125" customWidth="1"/>
    <col min="5" max="5" width="8.140625" customWidth="1"/>
    <col min="6" max="6" width="10.85546875"/>
    <col min="7" max="7" width="15.28515625" customWidth="1"/>
    <col min="8" max="8" width="12.7109375" customWidth="1"/>
    <col min="9" max="9" width="14" customWidth="1"/>
    <col min="10" max="10" width="3.85546875" customWidth="1"/>
    <col min="11" max="11" width="6.42578125" style="1" customWidth="1"/>
    <col min="12" max="12" width="15.140625" customWidth="1"/>
    <col min="13" max="13" width="12.85546875" customWidth="1"/>
    <col min="14" max="14" width="12.7109375" customWidth="1"/>
    <col min="15" max="15" width="10.42578125" customWidth="1"/>
    <col min="16" max="16" width="10" customWidth="1"/>
    <col min="17" max="17" width="5.7109375" customWidth="1"/>
    <col min="18" max="18" width="5.5703125" customWidth="1"/>
    <col min="19" max="19" width="14.85546875" customWidth="1"/>
    <col min="20" max="20" width="8.42578125" customWidth="1"/>
    <col min="21" max="21" width="6" customWidth="1"/>
    <col min="22" max="22" width="5.85546875" customWidth="1"/>
  </cols>
  <sheetData>
    <row r="1" spans="1:21" ht="15" customHeight="1">
      <c r="A1" s="2" t="s">
        <v>246</v>
      </c>
      <c r="B1" s="3"/>
      <c r="C1" s="4" t="s">
        <v>111</v>
      </c>
      <c r="D1" s="5"/>
      <c r="E1" s="6" t="s">
        <v>112</v>
      </c>
      <c r="F1" s="7">
        <v>45763</v>
      </c>
      <c r="G1" s="8"/>
      <c r="H1" s="9"/>
      <c r="I1" s="51"/>
      <c r="M1" s="11"/>
    </row>
    <row r="2" spans="1:21">
      <c r="A2" s="10" t="s">
        <v>5</v>
      </c>
      <c r="B2" s="11" t="s">
        <v>247</v>
      </c>
      <c r="C2" s="12"/>
      <c r="D2" s="13"/>
      <c r="E2" s="13"/>
      <c r="F2" s="14"/>
      <c r="G2" s="15"/>
      <c r="H2" s="1"/>
      <c r="I2" s="52"/>
      <c r="K2" s="53"/>
      <c r="L2" s="17"/>
    </row>
    <row r="3" spans="1:21">
      <c r="A3" s="16"/>
      <c r="B3" s="11"/>
      <c r="C3" s="17"/>
      <c r="D3" s="18" t="s">
        <v>245</v>
      </c>
      <c r="E3" s="19">
        <v>0.24510000000000001</v>
      </c>
      <c r="F3" s="19"/>
      <c r="G3" s="15"/>
      <c r="H3" s="1"/>
      <c r="I3" s="52"/>
    </row>
    <row r="4" spans="1:21">
      <c r="A4" s="20" t="s">
        <v>248</v>
      </c>
      <c r="B4" s="21"/>
      <c r="C4" s="21"/>
      <c r="D4" s="18" t="s">
        <v>244</v>
      </c>
      <c r="E4" s="19">
        <v>0.2198</v>
      </c>
      <c r="G4" s="15"/>
      <c r="H4" s="1"/>
      <c r="I4" s="52"/>
      <c r="K4" s="53"/>
      <c r="L4" s="17"/>
      <c r="M4" s="17"/>
      <c r="R4" s="53"/>
      <c r="S4" s="59"/>
      <c r="T4" s="1"/>
    </row>
    <row r="5" spans="1:21">
      <c r="A5" s="22"/>
      <c r="B5" s="23"/>
      <c r="C5" s="24" t="s">
        <v>113</v>
      </c>
      <c r="D5" s="25">
        <f>D113</f>
        <v>1527612.2635890001</v>
      </c>
      <c r="E5" s="25"/>
      <c r="F5" s="26"/>
      <c r="G5" s="27" t="s">
        <v>114</v>
      </c>
      <c r="H5" s="27"/>
      <c r="I5" s="54"/>
      <c r="R5" s="1"/>
      <c r="S5" s="21"/>
    </row>
    <row r="6" spans="1:21">
      <c r="A6" s="28" t="s">
        <v>115</v>
      </c>
      <c r="B6" s="29" t="s">
        <v>116</v>
      </c>
      <c r="C6" s="30" t="s">
        <v>117</v>
      </c>
      <c r="D6" s="29"/>
      <c r="E6" s="29" t="s">
        <v>118</v>
      </c>
      <c r="F6" s="29" t="s">
        <v>119</v>
      </c>
      <c r="G6" s="29" t="s">
        <v>120</v>
      </c>
      <c r="H6" s="31" t="s">
        <v>121</v>
      </c>
      <c r="I6" s="55" t="s">
        <v>51</v>
      </c>
      <c r="M6" s="1"/>
      <c r="N6" s="56"/>
      <c r="O6" s="1"/>
      <c r="P6" s="56"/>
      <c r="Q6" s="1"/>
      <c r="R6" s="1"/>
      <c r="U6" s="17"/>
    </row>
    <row r="7" spans="1:21">
      <c r="A7" s="34">
        <v>1</v>
      </c>
      <c r="B7" s="35"/>
      <c r="C7" s="36" t="e">
        <f>#REF!</f>
        <v>#REF!</v>
      </c>
      <c r="D7" s="37">
        <f>SUM(I8:I15)</f>
        <v>151525.4</v>
      </c>
      <c r="E7" s="35"/>
      <c r="F7" s="38"/>
      <c r="G7" s="39"/>
      <c r="H7" s="39"/>
      <c r="I7" s="57"/>
      <c r="J7" s="58"/>
      <c r="R7" s="1"/>
      <c r="T7" s="1"/>
    </row>
    <row r="8" spans="1:21" ht="63.75">
      <c r="A8" s="40" t="s">
        <v>6</v>
      </c>
      <c r="B8" s="82" t="s">
        <v>29</v>
      </c>
      <c r="C8" s="32" t="s">
        <v>30</v>
      </c>
      <c r="D8" s="33"/>
      <c r="E8" s="35" t="s">
        <v>1</v>
      </c>
      <c r="F8" s="38">
        <v>1.5</v>
      </c>
      <c r="G8" s="91">
        <v>267.87</v>
      </c>
      <c r="H8" s="92">
        <f t="shared" ref="H8:H13" si="0">IF(G8="","",ROUND(G8+(G8*$E$3),2))</f>
        <v>333.52</v>
      </c>
      <c r="I8" s="93">
        <f>IF(F8="","",ROUND(F8*H8,2))</f>
        <v>500.28</v>
      </c>
      <c r="K8" s="53"/>
      <c r="L8" s="59"/>
      <c r="M8" s="1"/>
      <c r="N8" s="56"/>
      <c r="O8" s="1"/>
      <c r="P8" s="56"/>
      <c r="Q8" s="1"/>
      <c r="R8" s="1"/>
      <c r="U8" s="17"/>
    </row>
    <row r="9" spans="1:21" ht="63.75">
      <c r="A9" s="40" t="s">
        <v>8</v>
      </c>
      <c r="B9" s="35" t="s">
        <v>31</v>
      </c>
      <c r="C9" s="32" t="s">
        <v>32</v>
      </c>
      <c r="D9" s="33"/>
      <c r="E9" s="35" t="s">
        <v>33</v>
      </c>
      <c r="F9" s="38">
        <v>8</v>
      </c>
      <c r="G9" s="91">
        <v>1649.5</v>
      </c>
      <c r="H9" s="92">
        <f t="shared" si="0"/>
        <v>2053.79</v>
      </c>
      <c r="I9" s="93">
        <f t="shared" ref="I9:I13" si="1">IF(F9="","",ROUND(F9*H9,2))</f>
        <v>16430.32</v>
      </c>
      <c r="K9" s="53"/>
      <c r="L9" s="59"/>
      <c r="M9" s="1"/>
      <c r="N9" s="56"/>
      <c r="O9" s="1"/>
      <c r="P9" s="56"/>
      <c r="Q9" s="1"/>
      <c r="R9" s="1"/>
      <c r="U9" s="17"/>
    </row>
    <row r="10" spans="1:21" ht="38.25">
      <c r="A10" s="40" t="s">
        <v>10</v>
      </c>
      <c r="B10" s="35" t="s">
        <v>34</v>
      </c>
      <c r="C10" s="32" t="s">
        <v>35</v>
      </c>
      <c r="D10" s="33"/>
      <c r="E10" s="35" t="s">
        <v>36</v>
      </c>
      <c r="F10" s="38">
        <v>1</v>
      </c>
      <c r="G10" s="91">
        <v>1572.02</v>
      </c>
      <c r="H10" s="92">
        <f t="shared" si="0"/>
        <v>1957.32</v>
      </c>
      <c r="I10" s="93">
        <f t="shared" si="1"/>
        <v>1957.32</v>
      </c>
      <c r="K10" s="53"/>
      <c r="L10" s="59"/>
      <c r="M10" s="1"/>
      <c r="N10" s="56"/>
      <c r="O10" s="1"/>
      <c r="P10" s="56"/>
      <c r="Q10" s="1"/>
      <c r="R10" s="1"/>
      <c r="U10" s="17"/>
    </row>
    <row r="11" spans="1:21" ht="38.25">
      <c r="A11" s="40" t="s">
        <v>12</v>
      </c>
      <c r="B11" s="35" t="s">
        <v>43</v>
      </c>
      <c r="C11" s="32" t="s">
        <v>44</v>
      </c>
      <c r="D11" s="33"/>
      <c r="E11" s="35" t="s">
        <v>33</v>
      </c>
      <c r="F11" s="38">
        <v>8</v>
      </c>
      <c r="G11" s="91">
        <v>900</v>
      </c>
      <c r="H11" s="92">
        <f t="shared" si="0"/>
        <v>1120.5899999999999</v>
      </c>
      <c r="I11" s="93">
        <f t="shared" si="1"/>
        <v>8964.7199999999993</v>
      </c>
      <c r="K11" s="53"/>
      <c r="L11" s="59"/>
      <c r="M11" s="1"/>
      <c r="N11" s="56"/>
      <c r="O11" s="1"/>
      <c r="P11" s="56"/>
      <c r="Q11" s="1"/>
      <c r="R11" s="1"/>
      <c r="U11" s="17"/>
    </row>
    <row r="12" spans="1:21">
      <c r="A12" s="40" t="s">
        <v>14</v>
      </c>
      <c r="B12" s="35" t="s">
        <v>40</v>
      </c>
      <c r="C12" s="32" t="s">
        <v>41</v>
      </c>
      <c r="D12" s="33"/>
      <c r="E12" s="35" t="s">
        <v>33</v>
      </c>
      <c r="F12" s="38">
        <v>8</v>
      </c>
      <c r="G12" s="91">
        <v>5720</v>
      </c>
      <c r="H12" s="92">
        <f t="shared" si="0"/>
        <v>7121.97</v>
      </c>
      <c r="I12" s="93">
        <f t="shared" si="1"/>
        <v>56975.76</v>
      </c>
      <c r="K12" s="53"/>
      <c r="L12" s="59"/>
      <c r="M12" s="1"/>
      <c r="N12" s="56"/>
      <c r="O12" s="1"/>
      <c r="P12" s="56"/>
      <c r="Q12" s="1"/>
      <c r="R12" s="1"/>
      <c r="U12" s="17"/>
    </row>
    <row r="13" spans="1:21">
      <c r="A13" s="81" t="s">
        <v>42</v>
      </c>
      <c r="B13" s="82" t="s">
        <v>134</v>
      </c>
      <c r="C13" s="85" t="s">
        <v>230</v>
      </c>
      <c r="D13" s="33"/>
      <c r="E13" s="82" t="s">
        <v>33</v>
      </c>
      <c r="F13" s="38">
        <v>4</v>
      </c>
      <c r="G13" s="91">
        <v>7515.76</v>
      </c>
      <c r="H13" s="92">
        <f t="shared" si="0"/>
        <v>9357.8700000000008</v>
      </c>
      <c r="I13" s="93">
        <f t="shared" si="1"/>
        <v>37431.480000000003</v>
      </c>
      <c r="K13" s="53"/>
      <c r="L13" s="59"/>
      <c r="M13" s="1"/>
      <c r="N13" s="56"/>
      <c r="O13" s="1"/>
      <c r="P13" s="56"/>
      <c r="Q13" s="1"/>
      <c r="R13" s="1"/>
      <c r="U13" s="17"/>
    </row>
    <row r="14" spans="1:21">
      <c r="A14" s="40" t="s">
        <v>135</v>
      </c>
      <c r="B14" s="35" t="s">
        <v>235</v>
      </c>
      <c r="C14" s="32" t="s">
        <v>234</v>
      </c>
      <c r="D14" s="33"/>
      <c r="E14" s="35" t="s">
        <v>39</v>
      </c>
      <c r="F14" s="38">
        <v>4</v>
      </c>
      <c r="G14" s="91">
        <v>1538.5</v>
      </c>
      <c r="H14" s="92">
        <f>IF(G14="","",ROUND(G14+(G14*$E$4),2))</f>
        <v>1876.66</v>
      </c>
      <c r="I14" s="93">
        <f t="shared" ref="I14" si="2">IF(F14="","",ROUND(F14*H14,2))</f>
        <v>7506.64</v>
      </c>
      <c r="K14" s="53"/>
      <c r="L14" s="59"/>
      <c r="M14" s="1"/>
      <c r="N14" s="56"/>
      <c r="O14" s="1"/>
      <c r="P14" s="56"/>
      <c r="Q14" s="1"/>
      <c r="R14" s="1"/>
      <c r="U14" s="17"/>
    </row>
    <row r="15" spans="1:21">
      <c r="A15" s="40" t="s">
        <v>233</v>
      </c>
      <c r="B15" s="35" t="s">
        <v>37</v>
      </c>
      <c r="C15" s="32" t="s">
        <v>38</v>
      </c>
      <c r="D15" s="33"/>
      <c r="E15" s="35" t="s">
        <v>39</v>
      </c>
      <c r="F15" s="38">
        <v>8</v>
      </c>
      <c r="G15" s="91">
        <v>2229.7600000000002</v>
      </c>
      <c r="H15" s="92">
        <f>IF(G15="","",ROUND(G15+(G15*$E$4),2))</f>
        <v>2719.86</v>
      </c>
      <c r="I15" s="93">
        <f t="shared" ref="I15" si="3">IF(F15="","",ROUND(F15*H15,2))</f>
        <v>21758.880000000001</v>
      </c>
      <c r="R15" s="1"/>
      <c r="T15" s="1"/>
    </row>
    <row r="16" spans="1:21">
      <c r="A16" s="41"/>
      <c r="B16" s="42"/>
      <c r="C16" s="43"/>
      <c r="D16" s="44"/>
      <c r="E16" s="35"/>
      <c r="F16" s="38"/>
      <c r="G16" s="91"/>
      <c r="H16" s="92" t="str">
        <f t="shared" ref="H16:H56" si="4">IF(G16="","",ROUND(G16+(G16*$E$3),2))</f>
        <v/>
      </c>
      <c r="I16" s="94"/>
      <c r="R16" s="1"/>
      <c r="T16" s="1"/>
    </row>
    <row r="17" spans="1:20">
      <c r="A17" s="34">
        <v>2</v>
      </c>
      <c r="B17" s="35"/>
      <c r="C17" s="36" t="s">
        <v>173</v>
      </c>
      <c r="D17" s="37">
        <f>SUM(I18:I45)</f>
        <v>590188.47999999986</v>
      </c>
      <c r="E17" s="35"/>
      <c r="F17" s="38"/>
      <c r="G17" s="91"/>
      <c r="H17" s="92" t="str">
        <f t="shared" si="4"/>
        <v/>
      </c>
      <c r="I17" s="94"/>
      <c r="R17" s="1"/>
      <c r="T17" s="1"/>
    </row>
    <row r="18" spans="1:20" ht="38.25">
      <c r="A18" s="81" t="s">
        <v>7</v>
      </c>
      <c r="B18" s="80" t="s">
        <v>99</v>
      </c>
      <c r="C18" s="32" t="s">
        <v>100</v>
      </c>
      <c r="D18" s="33"/>
      <c r="E18" s="35" t="s">
        <v>101</v>
      </c>
      <c r="F18" s="38">
        <v>4</v>
      </c>
      <c r="G18" s="91">
        <v>11.98</v>
      </c>
      <c r="H18" s="92">
        <f t="shared" si="4"/>
        <v>14.92</v>
      </c>
      <c r="I18" s="93">
        <f t="shared" ref="I18" si="5">IF(F18="","",ROUND(F18*H18,2))</f>
        <v>59.68</v>
      </c>
      <c r="R18" s="1"/>
      <c r="T18" s="1"/>
    </row>
    <row r="19" spans="1:20" ht="38.25">
      <c r="A19" s="81" t="s">
        <v>9</v>
      </c>
      <c r="B19" s="35" t="s">
        <v>48</v>
      </c>
      <c r="C19" s="32" t="s">
        <v>130</v>
      </c>
      <c r="D19" s="33"/>
      <c r="E19" s="35" t="s">
        <v>2</v>
      </c>
      <c r="F19" s="38">
        <v>84</v>
      </c>
      <c r="G19" s="91">
        <v>6.3</v>
      </c>
      <c r="H19" s="92">
        <f t="shared" si="4"/>
        <v>7.84</v>
      </c>
      <c r="I19" s="93">
        <f t="shared" ref="I19:I33" si="6">IF(F19="","",ROUND(F19*H19,2))</f>
        <v>658.56</v>
      </c>
      <c r="R19" s="1"/>
      <c r="T19" s="1"/>
    </row>
    <row r="20" spans="1:20" ht="38.25">
      <c r="A20" s="81" t="s">
        <v>11</v>
      </c>
      <c r="B20" s="35" t="s">
        <v>47</v>
      </c>
      <c r="C20" s="32" t="s">
        <v>129</v>
      </c>
      <c r="D20" s="33"/>
      <c r="E20" s="35" t="s">
        <v>2</v>
      </c>
      <c r="F20" s="38">
        <v>108</v>
      </c>
      <c r="G20" s="91">
        <v>5.26</v>
      </c>
      <c r="H20" s="92">
        <f t="shared" si="4"/>
        <v>6.55</v>
      </c>
      <c r="I20" s="93">
        <f t="shared" si="6"/>
        <v>707.4</v>
      </c>
      <c r="R20" s="1"/>
      <c r="T20" s="1"/>
    </row>
    <row r="21" spans="1:20" ht="38.25">
      <c r="A21" s="81" t="s">
        <v>13</v>
      </c>
      <c r="B21" s="35" t="s">
        <v>45</v>
      </c>
      <c r="C21" s="32" t="s">
        <v>46</v>
      </c>
      <c r="D21" s="33"/>
      <c r="E21" s="35" t="s">
        <v>1</v>
      </c>
      <c r="F21" s="38">
        <v>318.20999999999998</v>
      </c>
      <c r="G21" s="91">
        <v>14.49</v>
      </c>
      <c r="H21" s="92">
        <f t="shared" si="4"/>
        <v>18.04</v>
      </c>
      <c r="I21" s="93">
        <f t="shared" si="6"/>
        <v>5740.51</v>
      </c>
      <c r="R21" s="1"/>
      <c r="T21" s="1"/>
    </row>
    <row r="22" spans="1:20" ht="38.25">
      <c r="A22" s="81" t="s">
        <v>15</v>
      </c>
      <c r="B22" s="35" t="s">
        <v>207</v>
      </c>
      <c r="C22" s="32" t="s">
        <v>206</v>
      </c>
      <c r="D22" s="33"/>
      <c r="E22" s="35" t="s">
        <v>52</v>
      </c>
      <c r="F22" s="38">
        <v>0.51</v>
      </c>
      <c r="G22" s="91">
        <v>275.3</v>
      </c>
      <c r="H22" s="92">
        <f t="shared" si="4"/>
        <v>342.78</v>
      </c>
      <c r="I22" s="93">
        <f t="shared" si="6"/>
        <v>174.82</v>
      </c>
      <c r="R22" s="1"/>
      <c r="T22" s="1"/>
    </row>
    <row r="23" spans="1:20" ht="25.5">
      <c r="A23" s="81" t="s">
        <v>53</v>
      </c>
      <c r="B23" s="35">
        <v>96522</v>
      </c>
      <c r="C23" s="32" t="s">
        <v>163</v>
      </c>
      <c r="D23" s="33"/>
      <c r="E23" s="35" t="s">
        <v>52</v>
      </c>
      <c r="F23" s="38">
        <v>6.14</v>
      </c>
      <c r="G23" s="91">
        <v>153.06</v>
      </c>
      <c r="H23" s="92">
        <f t="shared" si="4"/>
        <v>190.58</v>
      </c>
      <c r="I23" s="93">
        <f t="shared" si="6"/>
        <v>1170.1600000000001</v>
      </c>
      <c r="R23" s="1"/>
      <c r="T23" s="1"/>
    </row>
    <row r="24" spans="1:20" ht="25.5">
      <c r="A24" s="40" t="s">
        <v>54</v>
      </c>
      <c r="B24" s="35" t="s">
        <v>55</v>
      </c>
      <c r="C24" s="32" t="s">
        <v>56</v>
      </c>
      <c r="D24" s="33"/>
      <c r="E24" s="35" t="s">
        <v>52</v>
      </c>
      <c r="F24" s="38">
        <v>6.14</v>
      </c>
      <c r="G24" s="91">
        <v>4349.47</v>
      </c>
      <c r="H24" s="92">
        <f t="shared" si="4"/>
        <v>5415.53</v>
      </c>
      <c r="I24" s="93">
        <f t="shared" si="6"/>
        <v>33251.35</v>
      </c>
      <c r="R24" s="1"/>
      <c r="T24" s="1"/>
    </row>
    <row r="25" spans="1:20" ht="63.75">
      <c r="A25" s="40" t="s">
        <v>57</v>
      </c>
      <c r="B25" s="35" t="s">
        <v>49</v>
      </c>
      <c r="C25" s="32" t="s">
        <v>50</v>
      </c>
      <c r="D25" s="33"/>
      <c r="E25" s="35" t="s">
        <v>1</v>
      </c>
      <c r="F25" s="38">
        <v>320</v>
      </c>
      <c r="G25" s="91">
        <v>370.24</v>
      </c>
      <c r="H25" s="92">
        <f t="shared" si="4"/>
        <v>460.99</v>
      </c>
      <c r="I25" s="93">
        <f t="shared" si="6"/>
        <v>147516.79999999999</v>
      </c>
      <c r="R25" s="1"/>
      <c r="T25" s="1"/>
    </row>
    <row r="26" spans="1:20" ht="38.25">
      <c r="A26" s="81" t="s">
        <v>60</v>
      </c>
      <c r="B26" s="35" t="s">
        <v>65</v>
      </c>
      <c r="C26" s="32" t="s">
        <v>66</v>
      </c>
      <c r="D26" s="33"/>
      <c r="E26" s="35" t="s">
        <v>3</v>
      </c>
      <c r="F26" s="39">
        <v>4797.3999999999996</v>
      </c>
      <c r="G26" s="91">
        <v>25.27</v>
      </c>
      <c r="H26" s="92">
        <f t="shared" si="4"/>
        <v>31.46</v>
      </c>
      <c r="I26" s="93">
        <f t="shared" si="6"/>
        <v>150926.20000000001</v>
      </c>
      <c r="R26" s="1"/>
      <c r="T26" s="1"/>
    </row>
    <row r="27" spans="1:20" ht="38.25">
      <c r="A27" s="81" t="s">
        <v>62</v>
      </c>
      <c r="B27" s="80" t="s">
        <v>58</v>
      </c>
      <c r="C27" s="32" t="s">
        <v>59</v>
      </c>
      <c r="D27" s="33"/>
      <c r="E27" s="35" t="s">
        <v>1</v>
      </c>
      <c r="F27" s="38">
        <v>528</v>
      </c>
      <c r="G27" s="91">
        <v>127.68</v>
      </c>
      <c r="H27" s="92">
        <f t="shared" si="4"/>
        <v>158.97</v>
      </c>
      <c r="I27" s="93">
        <f t="shared" si="6"/>
        <v>83936.16</v>
      </c>
      <c r="R27" s="1"/>
      <c r="T27" s="1"/>
    </row>
    <row r="28" spans="1:20" ht="38.25">
      <c r="A28" s="81" t="s">
        <v>64</v>
      </c>
      <c r="B28" s="35" t="s">
        <v>63</v>
      </c>
      <c r="C28" s="32" t="s">
        <v>0</v>
      </c>
      <c r="D28" s="33"/>
      <c r="E28" s="35" t="s">
        <v>1</v>
      </c>
      <c r="F28" s="38">
        <v>271.93999999999994</v>
      </c>
      <c r="G28" s="91">
        <v>96.16</v>
      </c>
      <c r="H28" s="92">
        <f t="shared" si="4"/>
        <v>119.73</v>
      </c>
      <c r="I28" s="93">
        <f t="shared" si="6"/>
        <v>32559.38</v>
      </c>
      <c r="R28" s="1"/>
      <c r="T28" s="1"/>
    </row>
    <row r="29" spans="1:20" ht="38.25">
      <c r="A29" s="81" t="s">
        <v>67</v>
      </c>
      <c r="B29" s="35" t="s">
        <v>89</v>
      </c>
      <c r="C29" s="85" t="s">
        <v>242</v>
      </c>
      <c r="D29" s="33"/>
      <c r="E29" s="35" t="s">
        <v>2</v>
      </c>
      <c r="F29" s="38">
        <v>33</v>
      </c>
      <c r="G29" s="91">
        <v>74.19</v>
      </c>
      <c r="H29" s="92">
        <f t="shared" si="4"/>
        <v>92.37</v>
      </c>
      <c r="I29" s="93">
        <f t="shared" ref="I29" si="7">IF(F29="","",ROUND(F29*H29,2))</f>
        <v>3048.21</v>
      </c>
      <c r="R29" s="1"/>
      <c r="T29" s="1"/>
    </row>
    <row r="30" spans="1:20" ht="25.5">
      <c r="A30" s="81" t="s">
        <v>70</v>
      </c>
      <c r="B30" s="35" t="s">
        <v>61</v>
      </c>
      <c r="C30" s="84" t="s">
        <v>241</v>
      </c>
      <c r="D30" s="33"/>
      <c r="E30" s="35" t="s">
        <v>1</v>
      </c>
      <c r="F30" s="38">
        <v>39.31</v>
      </c>
      <c r="G30" s="91">
        <v>499.08</v>
      </c>
      <c r="H30" s="92">
        <f t="shared" si="4"/>
        <v>621.4</v>
      </c>
      <c r="I30" s="93">
        <f t="shared" si="6"/>
        <v>24427.23</v>
      </c>
      <c r="R30" s="1"/>
      <c r="T30" s="1"/>
    </row>
    <row r="31" spans="1:20" ht="25.5">
      <c r="A31" s="81" t="s">
        <v>73</v>
      </c>
      <c r="B31" s="80" t="s">
        <v>71</v>
      </c>
      <c r="C31" s="32" t="s">
        <v>72</v>
      </c>
      <c r="D31" s="33"/>
      <c r="E31" s="35" t="s">
        <v>2</v>
      </c>
      <c r="F31" s="38">
        <v>132</v>
      </c>
      <c r="G31" s="91">
        <v>89.73</v>
      </c>
      <c r="H31" s="92">
        <f t="shared" si="4"/>
        <v>111.72</v>
      </c>
      <c r="I31" s="93">
        <f t="shared" si="6"/>
        <v>14747.04</v>
      </c>
      <c r="R31" s="1"/>
      <c r="T31" s="1"/>
    </row>
    <row r="32" spans="1:20" ht="25.5">
      <c r="A32" s="81" t="s">
        <v>75</v>
      </c>
      <c r="B32" s="82" t="s">
        <v>136</v>
      </c>
      <c r="C32" s="83" t="s">
        <v>137</v>
      </c>
      <c r="D32" s="33"/>
      <c r="E32" s="35" t="s">
        <v>2</v>
      </c>
      <c r="F32" s="38">
        <v>65.599999999999994</v>
      </c>
      <c r="G32" s="91">
        <v>90.28</v>
      </c>
      <c r="H32" s="92">
        <f t="shared" si="4"/>
        <v>112.41</v>
      </c>
      <c r="I32" s="93">
        <f t="shared" si="6"/>
        <v>7374.1</v>
      </c>
      <c r="R32" s="1"/>
      <c r="T32" s="1"/>
    </row>
    <row r="33" spans="1:20" ht="25.5">
      <c r="A33" s="81" t="s">
        <v>148</v>
      </c>
      <c r="B33" s="35" t="s">
        <v>74</v>
      </c>
      <c r="C33" s="84" t="s">
        <v>4</v>
      </c>
      <c r="D33" s="33"/>
      <c r="E33" s="35" t="s">
        <v>2</v>
      </c>
      <c r="F33" s="38">
        <v>92</v>
      </c>
      <c r="G33" s="91">
        <v>234.25</v>
      </c>
      <c r="H33" s="92">
        <f t="shared" si="4"/>
        <v>291.66000000000003</v>
      </c>
      <c r="I33" s="93">
        <f t="shared" si="6"/>
        <v>26832.720000000001</v>
      </c>
      <c r="R33" s="1"/>
      <c r="T33" s="1"/>
    </row>
    <row r="34" spans="1:20" ht="25.5">
      <c r="A34" s="81" t="s">
        <v>151</v>
      </c>
      <c r="B34" s="82" t="s">
        <v>185</v>
      </c>
      <c r="C34" s="85" t="s">
        <v>184</v>
      </c>
      <c r="D34" s="33"/>
      <c r="E34" s="35" t="s">
        <v>1</v>
      </c>
      <c r="F34" s="38">
        <v>14.4</v>
      </c>
      <c r="G34" s="91">
        <v>72.819999999999993</v>
      </c>
      <c r="H34" s="92">
        <f t="shared" si="4"/>
        <v>90.67</v>
      </c>
      <c r="I34" s="93">
        <f t="shared" ref="I34" si="8">IF(F34="","",ROUND(F34*H34,2))</f>
        <v>1305.6500000000001</v>
      </c>
      <c r="R34" s="1"/>
      <c r="T34" s="1"/>
    </row>
    <row r="35" spans="1:20" ht="51">
      <c r="A35" s="81" t="s">
        <v>156</v>
      </c>
      <c r="B35" s="35" t="s">
        <v>149</v>
      </c>
      <c r="C35" s="32" t="s">
        <v>150</v>
      </c>
      <c r="D35" s="33"/>
      <c r="E35" s="35" t="s">
        <v>1</v>
      </c>
      <c r="F35" s="38">
        <v>14.4</v>
      </c>
      <c r="G35" s="91">
        <v>44.16</v>
      </c>
      <c r="H35" s="92">
        <f t="shared" si="4"/>
        <v>54.98</v>
      </c>
      <c r="I35" s="93">
        <f t="shared" ref="I35" si="9">IF(F35="","",ROUND(F35*H35,2))</f>
        <v>791.71</v>
      </c>
      <c r="R35" s="1"/>
      <c r="T35" s="1"/>
    </row>
    <row r="36" spans="1:20" ht="38.25">
      <c r="A36" s="81" t="s">
        <v>157</v>
      </c>
      <c r="B36" s="82" t="s">
        <v>187</v>
      </c>
      <c r="C36" s="85" t="s">
        <v>186</v>
      </c>
      <c r="D36" s="33"/>
      <c r="E36" s="82" t="s">
        <v>2</v>
      </c>
      <c r="F36" s="38">
        <v>4.8</v>
      </c>
      <c r="G36" s="91">
        <v>84.65</v>
      </c>
      <c r="H36" s="92">
        <f t="shared" si="4"/>
        <v>105.4</v>
      </c>
      <c r="I36" s="93">
        <f t="shared" ref="I36" si="10">IF(F36="","",ROUND(F36*H36,2))</f>
        <v>505.92</v>
      </c>
      <c r="R36" s="1"/>
      <c r="T36" s="1"/>
    </row>
    <row r="37" spans="1:20" ht="89.25">
      <c r="A37" s="81" t="s">
        <v>160</v>
      </c>
      <c r="B37" s="80" t="s">
        <v>132</v>
      </c>
      <c r="C37" s="32" t="s">
        <v>102</v>
      </c>
      <c r="D37" s="33"/>
      <c r="E37" s="35" t="s">
        <v>101</v>
      </c>
      <c r="F37" s="38">
        <v>6</v>
      </c>
      <c r="G37" s="91">
        <v>416.16</v>
      </c>
      <c r="H37" s="92">
        <f t="shared" si="4"/>
        <v>518.16</v>
      </c>
      <c r="I37" s="93">
        <f t="shared" ref="I37" si="11">IF(F37="","",ROUND(F37*H37,2))</f>
        <v>3108.96</v>
      </c>
      <c r="R37" s="1"/>
      <c r="T37" s="1"/>
    </row>
    <row r="38" spans="1:20" ht="89.25">
      <c r="A38" s="81" t="s">
        <v>171</v>
      </c>
      <c r="B38" s="80" t="s">
        <v>133</v>
      </c>
      <c r="C38" s="32" t="s">
        <v>143</v>
      </c>
      <c r="D38" s="33"/>
      <c r="E38" s="35" t="s">
        <v>101</v>
      </c>
      <c r="F38" s="38">
        <v>12</v>
      </c>
      <c r="G38" s="91">
        <v>414.63</v>
      </c>
      <c r="H38" s="92">
        <f t="shared" si="4"/>
        <v>516.26</v>
      </c>
      <c r="I38" s="93">
        <f>IF(F38="","",ROUND(F38*H38,2))</f>
        <v>6195.12</v>
      </c>
      <c r="R38" s="1"/>
      <c r="T38" s="1"/>
    </row>
    <row r="39" spans="1:20">
      <c r="A39" s="81" t="s">
        <v>175</v>
      </c>
      <c r="B39" s="35" t="s">
        <v>105</v>
      </c>
      <c r="C39" s="32" t="s">
        <v>240</v>
      </c>
      <c r="D39" s="33"/>
      <c r="E39" s="35" t="s">
        <v>101</v>
      </c>
      <c r="F39" s="38">
        <v>10</v>
      </c>
      <c r="G39" s="91">
        <v>321.58</v>
      </c>
      <c r="H39" s="92">
        <f t="shared" si="4"/>
        <v>400.4</v>
      </c>
      <c r="I39" s="93">
        <f t="shared" ref="I39:I41" si="12">IF(F39="","",ROUND(F39*H39,2))</f>
        <v>4004</v>
      </c>
      <c r="R39" s="1"/>
      <c r="T39" s="1"/>
    </row>
    <row r="40" spans="1:20" ht="38.25">
      <c r="A40" s="81" t="s">
        <v>176</v>
      </c>
      <c r="B40" s="35" t="s">
        <v>154</v>
      </c>
      <c r="C40" s="32" t="s">
        <v>155</v>
      </c>
      <c r="D40" s="33"/>
      <c r="E40" s="35" t="s">
        <v>1</v>
      </c>
      <c r="F40" s="38">
        <v>24</v>
      </c>
      <c r="G40" s="91">
        <v>10.47</v>
      </c>
      <c r="H40" s="92">
        <f t="shared" si="4"/>
        <v>13.04</v>
      </c>
      <c r="I40" s="93">
        <f t="shared" si="12"/>
        <v>312.95999999999998</v>
      </c>
      <c r="R40" s="1"/>
      <c r="T40" s="1"/>
    </row>
    <row r="41" spans="1:20" ht="38.25">
      <c r="A41" s="81" t="s">
        <v>177</v>
      </c>
      <c r="B41" s="35" t="s">
        <v>158</v>
      </c>
      <c r="C41" s="32" t="s">
        <v>159</v>
      </c>
      <c r="D41" s="33"/>
      <c r="E41" s="35" t="s">
        <v>1</v>
      </c>
      <c r="F41" s="38">
        <v>24</v>
      </c>
      <c r="G41" s="91">
        <v>5.77</v>
      </c>
      <c r="H41" s="92">
        <f t="shared" si="4"/>
        <v>7.18</v>
      </c>
      <c r="I41" s="93">
        <f t="shared" si="12"/>
        <v>172.32</v>
      </c>
      <c r="R41" s="1"/>
      <c r="T41" s="1"/>
    </row>
    <row r="42" spans="1:20" ht="38.25">
      <c r="A42" s="81" t="s">
        <v>178</v>
      </c>
      <c r="B42" s="82" t="s">
        <v>161</v>
      </c>
      <c r="C42" s="85" t="s">
        <v>162</v>
      </c>
      <c r="D42" s="33"/>
      <c r="E42" s="35" t="s">
        <v>1</v>
      </c>
      <c r="F42" s="38">
        <v>24</v>
      </c>
      <c r="G42" s="91">
        <v>19.489999999999998</v>
      </c>
      <c r="H42" s="92">
        <f t="shared" si="4"/>
        <v>24.27</v>
      </c>
      <c r="I42" s="93">
        <f>IF(F42="","",ROUND(F42*H42,2))</f>
        <v>582.48</v>
      </c>
      <c r="R42" s="1"/>
      <c r="T42" s="1"/>
    </row>
    <row r="43" spans="1:20" ht="25.5">
      <c r="A43" s="81" t="s">
        <v>182</v>
      </c>
      <c r="B43" s="35" t="s">
        <v>152</v>
      </c>
      <c r="C43" s="32" t="s">
        <v>153</v>
      </c>
      <c r="D43" s="33"/>
      <c r="E43" s="35" t="s">
        <v>52</v>
      </c>
      <c r="F43" s="38">
        <v>2.4</v>
      </c>
      <c r="G43" s="91">
        <v>705.06</v>
      </c>
      <c r="H43" s="92">
        <f t="shared" si="4"/>
        <v>877.87</v>
      </c>
      <c r="I43" s="93">
        <f t="shared" ref="I43:I45" si="13">IF(F43="","",ROUND(F43*H43,2))</f>
        <v>2106.89</v>
      </c>
      <c r="R43" s="1"/>
      <c r="T43" s="1"/>
    </row>
    <row r="44" spans="1:20" ht="25.5">
      <c r="A44" s="81" t="s">
        <v>183</v>
      </c>
      <c r="B44" s="35" t="s">
        <v>189</v>
      </c>
      <c r="C44" s="85" t="s">
        <v>188</v>
      </c>
      <c r="D44" s="33"/>
      <c r="E44" s="35" t="s">
        <v>1</v>
      </c>
      <c r="F44" s="38">
        <v>24</v>
      </c>
      <c r="G44" s="91">
        <v>15.12</v>
      </c>
      <c r="H44" s="92">
        <f t="shared" si="4"/>
        <v>18.829999999999998</v>
      </c>
      <c r="I44" s="93">
        <f t="shared" si="13"/>
        <v>451.92</v>
      </c>
      <c r="R44" s="1"/>
      <c r="T44" s="1"/>
    </row>
    <row r="45" spans="1:20" ht="25.5">
      <c r="A45" s="81" t="s">
        <v>243</v>
      </c>
      <c r="B45" s="82" t="s">
        <v>68</v>
      </c>
      <c r="C45" s="85" t="s">
        <v>190</v>
      </c>
      <c r="D45" s="33"/>
      <c r="E45" s="35" t="s">
        <v>1</v>
      </c>
      <c r="F45" s="38">
        <v>808.8</v>
      </c>
      <c r="G45" s="91">
        <v>37.26</v>
      </c>
      <c r="H45" s="92">
        <f t="shared" si="4"/>
        <v>46.39</v>
      </c>
      <c r="I45" s="93">
        <f t="shared" si="13"/>
        <v>37520.230000000003</v>
      </c>
      <c r="R45" s="1"/>
      <c r="T45" s="1"/>
    </row>
    <row r="46" spans="1:20">
      <c r="A46" s="34"/>
      <c r="B46" s="35"/>
      <c r="C46" s="36"/>
      <c r="D46" s="48"/>
      <c r="E46" s="35"/>
      <c r="F46" s="38"/>
      <c r="G46" s="91"/>
      <c r="H46" s="92" t="str">
        <f t="shared" si="4"/>
        <v/>
      </c>
      <c r="I46" s="95"/>
      <c r="R46" s="1"/>
      <c r="T46" s="1"/>
    </row>
    <row r="47" spans="1:20">
      <c r="A47" s="41">
        <v>3</v>
      </c>
      <c r="B47" s="42"/>
      <c r="C47" s="36" t="s">
        <v>210</v>
      </c>
      <c r="D47" s="37">
        <f>SUM(I48:I56)</f>
        <v>178211.58000000002</v>
      </c>
      <c r="E47" s="35"/>
      <c r="F47" s="38"/>
      <c r="G47" s="91"/>
      <c r="H47" s="92" t="str">
        <f t="shared" si="4"/>
        <v/>
      </c>
      <c r="I47" s="94"/>
      <c r="R47" s="1"/>
      <c r="T47" s="1"/>
    </row>
    <row r="48" spans="1:20" ht="38.25">
      <c r="A48" s="81" t="s">
        <v>16</v>
      </c>
      <c r="B48" s="35" t="s">
        <v>48</v>
      </c>
      <c r="C48" s="32" t="s">
        <v>130</v>
      </c>
      <c r="D48" s="33"/>
      <c r="E48" s="35" t="s">
        <v>2</v>
      </c>
      <c r="F48" s="38">
        <v>72</v>
      </c>
      <c r="G48" s="91">
        <v>6.3</v>
      </c>
      <c r="H48" s="92">
        <f t="shared" si="4"/>
        <v>7.84</v>
      </c>
      <c r="I48" s="93">
        <f t="shared" ref="I48:I56" si="14">IF(F48="","",ROUND(F48*H48,2))</f>
        <v>564.48</v>
      </c>
      <c r="R48" s="1"/>
      <c r="T48" s="1"/>
    </row>
    <row r="49" spans="1:20" ht="38.25">
      <c r="A49" s="81" t="s">
        <v>78</v>
      </c>
      <c r="B49" s="35" t="s">
        <v>47</v>
      </c>
      <c r="C49" s="32" t="s">
        <v>129</v>
      </c>
      <c r="D49" s="33"/>
      <c r="E49" s="35" t="s">
        <v>2</v>
      </c>
      <c r="F49" s="38">
        <v>60</v>
      </c>
      <c r="G49" s="91">
        <v>5.26</v>
      </c>
      <c r="H49" s="92">
        <f t="shared" si="4"/>
        <v>6.55</v>
      </c>
      <c r="I49" s="93">
        <f t="shared" si="14"/>
        <v>393</v>
      </c>
      <c r="R49" s="1"/>
      <c r="T49" s="1"/>
    </row>
    <row r="50" spans="1:20" ht="38.25">
      <c r="A50" s="81" t="s">
        <v>79</v>
      </c>
      <c r="B50" s="35" t="s">
        <v>45</v>
      </c>
      <c r="C50" s="32" t="s">
        <v>46</v>
      </c>
      <c r="D50" s="33"/>
      <c r="E50" s="35" t="s">
        <v>1</v>
      </c>
      <c r="F50" s="38">
        <v>330</v>
      </c>
      <c r="G50" s="91">
        <v>14.49</v>
      </c>
      <c r="H50" s="92">
        <f t="shared" si="4"/>
        <v>18.04</v>
      </c>
      <c r="I50" s="93">
        <f t="shared" si="14"/>
        <v>5953.2</v>
      </c>
      <c r="R50" s="1"/>
      <c r="T50" s="1"/>
    </row>
    <row r="51" spans="1:20" ht="51">
      <c r="A51" s="81" t="s">
        <v>80</v>
      </c>
      <c r="B51" s="35" t="s">
        <v>76</v>
      </c>
      <c r="C51" s="32" t="s">
        <v>77</v>
      </c>
      <c r="D51" s="33"/>
      <c r="E51" s="35" t="s">
        <v>1</v>
      </c>
      <c r="F51" s="38">
        <v>330</v>
      </c>
      <c r="G51" s="91">
        <v>16.899999999999999</v>
      </c>
      <c r="H51" s="92">
        <f t="shared" si="4"/>
        <v>21.04</v>
      </c>
      <c r="I51" s="93">
        <f t="shared" si="14"/>
        <v>6943.2</v>
      </c>
      <c r="R51" s="1"/>
      <c r="T51" s="1"/>
    </row>
    <row r="52" spans="1:20" ht="38.25">
      <c r="A52" s="81" t="s">
        <v>81</v>
      </c>
      <c r="B52" s="35" t="s">
        <v>84</v>
      </c>
      <c r="C52" s="85" t="s">
        <v>170</v>
      </c>
      <c r="D52" s="33"/>
      <c r="E52" s="35" t="s">
        <v>1</v>
      </c>
      <c r="F52" s="38">
        <v>330</v>
      </c>
      <c r="G52" s="91">
        <v>78.88</v>
      </c>
      <c r="H52" s="92">
        <f t="shared" si="4"/>
        <v>98.21</v>
      </c>
      <c r="I52" s="93">
        <f t="shared" si="14"/>
        <v>32409.3</v>
      </c>
      <c r="R52" s="1"/>
      <c r="T52" s="1"/>
    </row>
    <row r="53" spans="1:20" ht="63.75">
      <c r="A53" s="81" t="s">
        <v>82</v>
      </c>
      <c r="B53" s="35" t="s">
        <v>86</v>
      </c>
      <c r="C53" s="32" t="s">
        <v>87</v>
      </c>
      <c r="D53" s="33"/>
      <c r="E53" s="35" t="s">
        <v>1</v>
      </c>
      <c r="F53" s="38">
        <v>330</v>
      </c>
      <c r="G53" s="91">
        <v>270.72000000000003</v>
      </c>
      <c r="H53" s="92">
        <f t="shared" si="4"/>
        <v>337.07</v>
      </c>
      <c r="I53" s="93">
        <f t="shared" si="14"/>
        <v>111233.1</v>
      </c>
      <c r="R53" s="1"/>
      <c r="T53" s="1"/>
    </row>
    <row r="54" spans="1:20" ht="38.25">
      <c r="A54" s="81" t="s">
        <v>83</v>
      </c>
      <c r="B54" s="35" t="s">
        <v>89</v>
      </c>
      <c r="C54" s="32" t="s">
        <v>90</v>
      </c>
      <c r="D54" s="33"/>
      <c r="E54" s="35" t="s">
        <v>2</v>
      </c>
      <c r="F54" s="38">
        <v>30</v>
      </c>
      <c r="G54" s="91">
        <v>74.19</v>
      </c>
      <c r="H54" s="92">
        <f t="shared" si="4"/>
        <v>92.37</v>
      </c>
      <c r="I54" s="93">
        <f t="shared" si="14"/>
        <v>2771.1</v>
      </c>
      <c r="R54" s="1"/>
      <c r="T54" s="1"/>
    </row>
    <row r="55" spans="1:20" ht="25.5">
      <c r="A55" s="81" t="s">
        <v>85</v>
      </c>
      <c r="B55" s="82" t="s">
        <v>71</v>
      </c>
      <c r="C55" s="85" t="s">
        <v>72</v>
      </c>
      <c r="D55" s="33"/>
      <c r="E55" s="35" t="s">
        <v>2</v>
      </c>
      <c r="F55" s="38">
        <v>60</v>
      </c>
      <c r="G55" s="91">
        <v>89.73</v>
      </c>
      <c r="H55" s="92">
        <f t="shared" si="4"/>
        <v>111.72</v>
      </c>
      <c r="I55" s="93">
        <f t="shared" si="14"/>
        <v>6703.2</v>
      </c>
      <c r="R55" s="1"/>
      <c r="T55" s="1"/>
    </row>
    <row r="56" spans="1:20" ht="25.5">
      <c r="A56" s="81" t="s">
        <v>88</v>
      </c>
      <c r="B56" s="35" t="s">
        <v>136</v>
      </c>
      <c r="C56" s="83" t="s">
        <v>137</v>
      </c>
      <c r="D56" s="33"/>
      <c r="E56" s="35" t="s">
        <v>2</v>
      </c>
      <c r="F56" s="38">
        <v>100</v>
      </c>
      <c r="G56" s="91">
        <v>90.28</v>
      </c>
      <c r="H56" s="92">
        <f t="shared" si="4"/>
        <v>112.41</v>
      </c>
      <c r="I56" s="93">
        <f t="shared" si="14"/>
        <v>11241</v>
      </c>
      <c r="R56" s="1"/>
      <c r="T56" s="1"/>
    </row>
    <row r="57" spans="1:20">
      <c r="A57" s="40"/>
      <c r="B57" s="35"/>
      <c r="C57" s="45"/>
      <c r="D57" s="46"/>
      <c r="E57" s="35"/>
      <c r="F57" s="38"/>
      <c r="G57" s="91"/>
      <c r="H57" s="92"/>
      <c r="I57" s="96"/>
      <c r="R57" s="1"/>
      <c r="T57" s="1"/>
    </row>
    <row r="58" spans="1:20">
      <c r="A58" s="40"/>
      <c r="B58" s="35"/>
      <c r="C58" s="45"/>
      <c r="D58" s="46"/>
      <c r="E58" s="35"/>
      <c r="F58" s="38"/>
      <c r="G58" s="91"/>
      <c r="H58" s="92"/>
      <c r="I58" s="96"/>
      <c r="R58" s="1"/>
      <c r="T58" s="1"/>
    </row>
    <row r="59" spans="1:20">
      <c r="A59" s="34">
        <v>4</v>
      </c>
      <c r="B59" s="35"/>
      <c r="C59" s="36" t="s">
        <v>229</v>
      </c>
      <c r="D59" s="37">
        <f>SUM(I60:I78)</f>
        <v>386601.28000000009</v>
      </c>
      <c r="E59" s="35"/>
      <c r="F59" s="38"/>
      <c r="G59" s="91"/>
      <c r="H59" s="92" t="str">
        <f t="shared" ref="H59:H78" si="15">IF(G59="","",ROUND(G59+(G59*$E$3),2))</f>
        <v/>
      </c>
      <c r="I59" s="94"/>
      <c r="R59" s="1"/>
      <c r="T59" s="1"/>
    </row>
    <row r="60" spans="1:20" ht="38.25">
      <c r="A60" s="81" t="s">
        <v>17</v>
      </c>
      <c r="B60" s="35" t="s">
        <v>198</v>
      </c>
      <c r="C60" s="32" t="s">
        <v>197</v>
      </c>
      <c r="D60" s="33"/>
      <c r="E60" s="35" t="s">
        <v>2</v>
      </c>
      <c r="F60" s="38">
        <v>8.1999999999999993</v>
      </c>
      <c r="G60" s="91">
        <v>1.82</v>
      </c>
      <c r="H60" s="92">
        <f t="shared" si="15"/>
        <v>2.27</v>
      </c>
      <c r="I60" s="93">
        <f t="shared" ref="I60:I65" si="16">IF(F60="","",ROUND(F60*H60,2))</f>
        <v>18.61</v>
      </c>
      <c r="R60" s="1"/>
      <c r="T60" s="1"/>
    </row>
    <row r="61" spans="1:20" ht="25.5">
      <c r="A61" s="81" t="s">
        <v>18</v>
      </c>
      <c r="B61" s="35" t="s">
        <v>192</v>
      </c>
      <c r="C61" s="32" t="s">
        <v>191</v>
      </c>
      <c r="D61" s="33"/>
      <c r="E61" s="35" t="s">
        <v>193</v>
      </c>
      <c r="F61" s="38">
        <v>14.399999999999999</v>
      </c>
      <c r="G61" s="91">
        <v>343.48</v>
      </c>
      <c r="H61" s="92">
        <f t="shared" si="15"/>
        <v>427.67</v>
      </c>
      <c r="I61" s="93">
        <f t="shared" si="16"/>
        <v>6158.45</v>
      </c>
      <c r="R61" s="1"/>
      <c r="T61" s="1"/>
    </row>
    <row r="62" spans="1:20" ht="25.5">
      <c r="A62" s="81" t="s">
        <v>93</v>
      </c>
      <c r="B62" s="35" t="s">
        <v>145</v>
      </c>
      <c r="C62" s="85" t="s">
        <v>146</v>
      </c>
      <c r="D62" s="33"/>
      <c r="E62" s="35" t="s">
        <v>52</v>
      </c>
      <c r="F62" s="38">
        <v>1.1499999999999999</v>
      </c>
      <c r="G62" s="91">
        <v>2510.59</v>
      </c>
      <c r="H62" s="92">
        <f t="shared" si="15"/>
        <v>3125.94</v>
      </c>
      <c r="I62" s="93">
        <f t="shared" si="16"/>
        <v>3594.83</v>
      </c>
      <c r="R62" s="1"/>
      <c r="T62" s="1"/>
    </row>
    <row r="63" spans="1:20" ht="25.5">
      <c r="A63" s="40" t="s">
        <v>94</v>
      </c>
      <c r="B63" s="35" t="s">
        <v>180</v>
      </c>
      <c r="C63" s="32" t="s">
        <v>194</v>
      </c>
      <c r="D63" s="33"/>
      <c r="E63" s="35" t="s">
        <v>1</v>
      </c>
      <c r="F63" s="47">
        <v>10.66</v>
      </c>
      <c r="G63" s="97">
        <v>57.04</v>
      </c>
      <c r="H63" s="92">
        <f t="shared" si="15"/>
        <v>71.02</v>
      </c>
      <c r="I63" s="98">
        <f t="shared" si="16"/>
        <v>757.07</v>
      </c>
      <c r="R63" s="1"/>
      <c r="T63" s="1"/>
    </row>
    <row r="64" spans="1:20" ht="38.25">
      <c r="A64" s="40" t="s">
        <v>97</v>
      </c>
      <c r="B64" s="35" t="s">
        <v>196</v>
      </c>
      <c r="C64" s="32" t="s">
        <v>195</v>
      </c>
      <c r="D64" s="33"/>
      <c r="E64" s="35" t="s">
        <v>1</v>
      </c>
      <c r="F64" s="47">
        <v>30.6</v>
      </c>
      <c r="G64" s="97">
        <v>10.15</v>
      </c>
      <c r="H64" s="92">
        <f t="shared" si="15"/>
        <v>12.64</v>
      </c>
      <c r="I64" s="98">
        <f t="shared" si="16"/>
        <v>386.78</v>
      </c>
      <c r="R64" s="1"/>
      <c r="T64" s="1"/>
    </row>
    <row r="65" spans="1:20" ht="24" customHeight="1">
      <c r="A65" s="40" t="s">
        <v>98</v>
      </c>
      <c r="B65" s="35" t="s">
        <v>169</v>
      </c>
      <c r="C65" s="32" t="s">
        <v>168</v>
      </c>
      <c r="D65" s="33"/>
      <c r="E65" s="35" t="s">
        <v>1</v>
      </c>
      <c r="F65" s="38">
        <v>30.6</v>
      </c>
      <c r="G65" s="91">
        <v>39.1</v>
      </c>
      <c r="H65" s="92">
        <f t="shared" si="15"/>
        <v>48.68</v>
      </c>
      <c r="I65" s="93">
        <f t="shared" si="16"/>
        <v>1489.61</v>
      </c>
      <c r="R65" s="1"/>
      <c r="T65" s="1"/>
    </row>
    <row r="66" spans="1:20" ht="24" customHeight="1">
      <c r="A66" s="40" t="s">
        <v>142</v>
      </c>
      <c r="B66" s="35" t="s">
        <v>164</v>
      </c>
      <c r="C66" s="32" t="s">
        <v>165</v>
      </c>
      <c r="D66" s="33"/>
      <c r="E66" s="35" t="s">
        <v>1</v>
      </c>
      <c r="F66" s="38">
        <v>45.900000000000006</v>
      </c>
      <c r="G66" s="91">
        <v>16.399999999999999</v>
      </c>
      <c r="H66" s="92">
        <f t="shared" si="15"/>
        <v>20.420000000000002</v>
      </c>
      <c r="I66" s="93">
        <f t="shared" ref="I66" si="17">IF(F66="","",ROUND(F66*H66,2))</f>
        <v>937.28</v>
      </c>
      <c r="R66" s="1"/>
      <c r="T66" s="1"/>
    </row>
    <row r="67" spans="1:20" ht="24" customHeight="1">
      <c r="A67" s="40" t="s">
        <v>144</v>
      </c>
      <c r="B67" s="35" t="s">
        <v>207</v>
      </c>
      <c r="C67" s="32" t="s">
        <v>206</v>
      </c>
      <c r="D67" s="33"/>
      <c r="E67" s="35" t="s">
        <v>52</v>
      </c>
      <c r="F67" s="38">
        <v>0.79</v>
      </c>
      <c r="G67" s="91">
        <v>275.3</v>
      </c>
      <c r="H67" s="92">
        <f t="shared" si="15"/>
        <v>342.78</v>
      </c>
      <c r="I67" s="93">
        <f t="shared" ref="I67:I70" si="18">IF(F67="","",ROUND(F67*H67,2))</f>
        <v>270.8</v>
      </c>
      <c r="R67" s="1"/>
      <c r="T67" s="1"/>
    </row>
    <row r="68" spans="1:20" ht="24" customHeight="1">
      <c r="A68" s="40" t="s">
        <v>147</v>
      </c>
      <c r="B68" s="35">
        <v>96522</v>
      </c>
      <c r="C68" s="32" t="s">
        <v>163</v>
      </c>
      <c r="D68" s="33"/>
      <c r="E68" s="35" t="s">
        <v>52</v>
      </c>
      <c r="F68" s="38">
        <v>6.34</v>
      </c>
      <c r="G68" s="91">
        <v>153.06</v>
      </c>
      <c r="H68" s="92">
        <f t="shared" si="15"/>
        <v>190.58</v>
      </c>
      <c r="I68" s="93">
        <f t="shared" si="18"/>
        <v>1208.28</v>
      </c>
      <c r="R68" s="1"/>
      <c r="T68" s="1"/>
    </row>
    <row r="69" spans="1:20" ht="24" customHeight="1">
      <c r="A69" s="40" t="s">
        <v>166</v>
      </c>
      <c r="B69" s="35" t="s">
        <v>55</v>
      </c>
      <c r="C69" s="32" t="s">
        <v>56</v>
      </c>
      <c r="D69" s="33"/>
      <c r="E69" s="35" t="s">
        <v>52</v>
      </c>
      <c r="F69" s="38">
        <v>6.34</v>
      </c>
      <c r="G69" s="91">
        <v>4349.47</v>
      </c>
      <c r="H69" s="92">
        <f t="shared" si="15"/>
        <v>5415.53</v>
      </c>
      <c r="I69" s="93">
        <f t="shared" si="18"/>
        <v>34334.46</v>
      </c>
      <c r="R69" s="1"/>
      <c r="T69" s="1"/>
    </row>
    <row r="70" spans="1:20" ht="24" customHeight="1">
      <c r="A70" s="81" t="s">
        <v>167</v>
      </c>
      <c r="B70" s="35" t="s">
        <v>95</v>
      </c>
      <c r="C70" s="32" t="s">
        <v>96</v>
      </c>
      <c r="D70" s="33"/>
      <c r="E70" s="35" t="s">
        <v>3</v>
      </c>
      <c r="F70" s="39">
        <v>8413.7999999999993</v>
      </c>
      <c r="G70" s="91">
        <v>22.45</v>
      </c>
      <c r="H70" s="92">
        <f t="shared" si="15"/>
        <v>27.95</v>
      </c>
      <c r="I70" s="93">
        <f t="shared" si="18"/>
        <v>235165.71</v>
      </c>
      <c r="R70" s="1"/>
      <c r="T70" s="1"/>
    </row>
    <row r="71" spans="1:20" ht="24" customHeight="1">
      <c r="A71" s="81" t="s">
        <v>179</v>
      </c>
      <c r="B71" s="35" t="s">
        <v>58</v>
      </c>
      <c r="C71" s="32" t="s">
        <v>59</v>
      </c>
      <c r="D71" s="33"/>
      <c r="E71" s="35" t="s">
        <v>1</v>
      </c>
      <c r="F71" s="38">
        <v>293.19</v>
      </c>
      <c r="G71" s="91">
        <v>127.68</v>
      </c>
      <c r="H71" s="92">
        <f t="shared" si="15"/>
        <v>158.97</v>
      </c>
      <c r="I71" s="93">
        <f t="shared" ref="I71:I78" si="19">IF(F71="","",ROUND(F71*H71,2))</f>
        <v>46608.41</v>
      </c>
      <c r="R71" s="1"/>
      <c r="T71" s="1"/>
    </row>
    <row r="72" spans="1:20" ht="24" customHeight="1">
      <c r="A72" s="81" t="s">
        <v>199</v>
      </c>
      <c r="B72" s="35" t="s">
        <v>89</v>
      </c>
      <c r="C72" s="85" t="s">
        <v>202</v>
      </c>
      <c r="D72" s="33"/>
      <c r="E72" s="35" t="s">
        <v>2</v>
      </c>
      <c r="F72" s="38">
        <v>15.4</v>
      </c>
      <c r="G72" s="91">
        <v>74.19</v>
      </c>
      <c r="H72" s="92">
        <f t="shared" si="15"/>
        <v>92.37</v>
      </c>
      <c r="I72" s="93">
        <f t="shared" si="19"/>
        <v>1422.5</v>
      </c>
      <c r="R72" s="1"/>
      <c r="T72" s="1"/>
    </row>
    <row r="73" spans="1:20" ht="24" customHeight="1">
      <c r="A73" s="81" t="s">
        <v>200</v>
      </c>
      <c r="B73" s="35" t="s">
        <v>71</v>
      </c>
      <c r="C73" s="32" t="s">
        <v>72</v>
      </c>
      <c r="D73" s="33"/>
      <c r="E73" s="35" t="s">
        <v>2</v>
      </c>
      <c r="F73" s="38">
        <v>108.3</v>
      </c>
      <c r="G73" s="91">
        <v>89.73</v>
      </c>
      <c r="H73" s="92">
        <f t="shared" si="15"/>
        <v>111.72</v>
      </c>
      <c r="I73" s="93">
        <f t="shared" si="19"/>
        <v>12099.28</v>
      </c>
      <c r="R73" s="1"/>
      <c r="T73" s="1"/>
    </row>
    <row r="74" spans="1:20" ht="24" customHeight="1">
      <c r="A74" s="81" t="s">
        <v>201</v>
      </c>
      <c r="B74" s="35" t="s">
        <v>136</v>
      </c>
      <c r="C74" s="32" t="s">
        <v>137</v>
      </c>
      <c r="D74" s="33"/>
      <c r="E74" s="35" t="s">
        <v>2</v>
      </c>
      <c r="F74" s="38">
        <v>75.599999999999994</v>
      </c>
      <c r="G74" s="91">
        <v>90.28</v>
      </c>
      <c r="H74" s="92">
        <f t="shared" si="15"/>
        <v>112.41</v>
      </c>
      <c r="I74" s="93">
        <f t="shared" si="19"/>
        <v>8498.2000000000007</v>
      </c>
      <c r="R74" s="1"/>
      <c r="T74" s="1"/>
    </row>
    <row r="75" spans="1:20" ht="24" customHeight="1">
      <c r="A75" s="81" t="s">
        <v>203</v>
      </c>
      <c r="B75" s="35" t="s">
        <v>63</v>
      </c>
      <c r="C75" s="85" t="s">
        <v>181</v>
      </c>
      <c r="D75" s="33"/>
      <c r="E75" s="35" t="s">
        <v>1</v>
      </c>
      <c r="F75" s="38">
        <v>16.829999999999998</v>
      </c>
      <c r="G75" s="91">
        <v>96.16</v>
      </c>
      <c r="H75" s="92">
        <f t="shared" si="15"/>
        <v>119.73</v>
      </c>
      <c r="I75" s="93">
        <f t="shared" si="19"/>
        <v>2015.06</v>
      </c>
      <c r="R75" s="1"/>
      <c r="T75" s="1"/>
    </row>
    <row r="76" spans="1:20" ht="24" customHeight="1">
      <c r="A76" s="81" t="s">
        <v>204</v>
      </c>
      <c r="B76" s="82" t="s">
        <v>212</v>
      </c>
      <c r="C76" s="85" t="s">
        <v>211</v>
      </c>
      <c r="D76" s="33"/>
      <c r="E76" s="35" t="s">
        <v>2</v>
      </c>
      <c r="F76" s="38">
        <v>126.2</v>
      </c>
      <c r="G76" s="91">
        <v>80.95</v>
      </c>
      <c r="H76" s="92">
        <f t="shared" si="15"/>
        <v>100.79</v>
      </c>
      <c r="I76" s="93">
        <f t="shared" si="19"/>
        <v>12719.7</v>
      </c>
      <c r="R76" s="1"/>
      <c r="T76" s="1"/>
    </row>
    <row r="77" spans="1:20" ht="25.5">
      <c r="A77" s="81" t="s">
        <v>205</v>
      </c>
      <c r="B77" s="35" t="s">
        <v>209</v>
      </c>
      <c r="C77" s="85" t="s">
        <v>208</v>
      </c>
      <c r="D77" s="33"/>
      <c r="E77" s="35" t="s">
        <v>1</v>
      </c>
      <c r="F77" s="38">
        <v>15.2</v>
      </c>
      <c r="G77" s="91">
        <v>65.239999999999995</v>
      </c>
      <c r="H77" s="92">
        <f t="shared" si="15"/>
        <v>81.23</v>
      </c>
      <c r="I77" s="93">
        <f t="shared" si="19"/>
        <v>1234.7</v>
      </c>
      <c r="R77" s="1"/>
      <c r="T77" s="1"/>
    </row>
    <row r="78" spans="1:20" ht="25.5">
      <c r="A78" s="81" t="s">
        <v>213</v>
      </c>
      <c r="B78" s="35" t="s">
        <v>138</v>
      </c>
      <c r="C78" s="32" t="s">
        <v>69</v>
      </c>
      <c r="D78" s="33"/>
      <c r="E78" s="35" t="s">
        <v>1</v>
      </c>
      <c r="F78" s="38">
        <v>381.15</v>
      </c>
      <c r="G78" s="91">
        <v>37.26</v>
      </c>
      <c r="H78" s="92">
        <f t="shared" si="15"/>
        <v>46.39</v>
      </c>
      <c r="I78" s="93">
        <f t="shared" si="19"/>
        <v>17681.55</v>
      </c>
      <c r="R78" s="1"/>
      <c r="T78" s="1"/>
    </row>
    <row r="79" spans="1:20">
      <c r="A79" s="81"/>
      <c r="B79" s="35"/>
      <c r="C79" s="79"/>
      <c r="D79" s="33"/>
      <c r="E79" s="35"/>
      <c r="F79" s="38"/>
      <c r="G79" s="91"/>
      <c r="H79" s="92"/>
      <c r="I79" s="93"/>
      <c r="R79" s="1"/>
      <c r="T79" s="1"/>
    </row>
    <row r="80" spans="1:20">
      <c r="A80" s="34">
        <v>5</v>
      </c>
      <c r="B80" s="35"/>
      <c r="C80" s="36" t="s">
        <v>172</v>
      </c>
      <c r="D80" s="37">
        <f>SUM(I81:I87)</f>
        <v>58119.44</v>
      </c>
      <c r="E80" s="35"/>
      <c r="F80" s="38"/>
      <c r="G80" s="91"/>
      <c r="H80" s="92" t="str">
        <f t="shared" ref="H80:H103" si="20">IF(G80="","",ROUND(G80+(G80*$E$3),2))</f>
        <v/>
      </c>
      <c r="I80" s="94"/>
      <c r="R80" s="1"/>
      <c r="T80" s="1"/>
    </row>
    <row r="81" spans="1:20" ht="38.25">
      <c r="A81" s="40" t="s">
        <v>19</v>
      </c>
      <c r="B81" s="35">
        <v>104802</v>
      </c>
      <c r="C81" s="32" t="s">
        <v>91</v>
      </c>
      <c r="D81" s="33"/>
      <c r="E81" s="35" t="s">
        <v>1</v>
      </c>
      <c r="F81" s="38">
        <v>250.24</v>
      </c>
      <c r="G81" s="91">
        <v>10.42</v>
      </c>
      <c r="H81" s="92">
        <f t="shared" si="20"/>
        <v>12.97</v>
      </c>
      <c r="I81" s="93">
        <f t="shared" ref="I81:I87" si="21">IF(F81="","",ROUND(F81*H81,2))</f>
        <v>3245.61</v>
      </c>
      <c r="R81" s="1"/>
      <c r="T81" s="1"/>
    </row>
    <row r="82" spans="1:20" ht="38.25">
      <c r="A82" s="40" t="s">
        <v>20</v>
      </c>
      <c r="B82" s="82" t="s">
        <v>92</v>
      </c>
      <c r="C82" s="85" t="s">
        <v>131</v>
      </c>
      <c r="D82" s="33"/>
      <c r="E82" s="35" t="s">
        <v>1</v>
      </c>
      <c r="F82" s="38">
        <v>45.45</v>
      </c>
      <c r="G82" s="91">
        <v>10.14</v>
      </c>
      <c r="H82" s="92">
        <f t="shared" si="20"/>
        <v>12.63</v>
      </c>
      <c r="I82" s="93">
        <f t="shared" si="21"/>
        <v>574.03</v>
      </c>
      <c r="R82" s="1"/>
      <c r="T82" s="1"/>
    </row>
    <row r="83" spans="1:20" ht="51">
      <c r="A83" s="40" t="s">
        <v>103</v>
      </c>
      <c r="B83" s="110" t="s">
        <v>76</v>
      </c>
      <c r="C83" s="88" t="s">
        <v>77</v>
      </c>
      <c r="D83" s="33"/>
      <c r="E83" s="35" t="s">
        <v>1</v>
      </c>
      <c r="F83" s="38">
        <v>45.45</v>
      </c>
      <c r="G83" s="91">
        <v>16.899999999999999</v>
      </c>
      <c r="H83" s="92">
        <f t="shared" si="20"/>
        <v>21.04</v>
      </c>
      <c r="I83" s="100">
        <f t="shared" si="21"/>
        <v>956.27</v>
      </c>
      <c r="R83" s="1"/>
      <c r="T83" s="1"/>
    </row>
    <row r="84" spans="1:20" ht="51">
      <c r="A84" s="104" t="s">
        <v>104</v>
      </c>
      <c r="B84" s="86" t="s">
        <v>95</v>
      </c>
      <c r="C84" s="105" t="s">
        <v>96</v>
      </c>
      <c r="D84" s="103"/>
      <c r="E84" s="106" t="s">
        <v>3</v>
      </c>
      <c r="F84" s="107">
        <v>1515</v>
      </c>
      <c r="G84" s="108">
        <v>22.45</v>
      </c>
      <c r="H84" s="109">
        <f t="shared" si="20"/>
        <v>27.95</v>
      </c>
      <c r="I84" s="98">
        <f t="shared" si="21"/>
        <v>42344.25</v>
      </c>
      <c r="R84" s="1"/>
      <c r="T84" s="1"/>
    </row>
    <row r="85" spans="1:20" ht="38.25">
      <c r="A85" s="40" t="s">
        <v>139</v>
      </c>
      <c r="B85" s="35" t="s">
        <v>63</v>
      </c>
      <c r="C85" s="32" t="s">
        <v>0</v>
      </c>
      <c r="D85" s="33"/>
      <c r="E85" s="35" t="s">
        <v>1</v>
      </c>
      <c r="F85" s="47">
        <v>61</v>
      </c>
      <c r="G85" s="97">
        <v>96.16</v>
      </c>
      <c r="H85" s="92">
        <f t="shared" si="20"/>
        <v>119.73</v>
      </c>
      <c r="I85" s="98">
        <f t="shared" si="21"/>
        <v>7303.53</v>
      </c>
      <c r="R85" s="1"/>
      <c r="T85" s="1"/>
    </row>
    <row r="86" spans="1:20" ht="25.5">
      <c r="A86" s="40" t="s">
        <v>140</v>
      </c>
      <c r="B86" s="82" t="s">
        <v>212</v>
      </c>
      <c r="C86" s="85" t="s">
        <v>211</v>
      </c>
      <c r="D86" s="33"/>
      <c r="E86" s="35" t="s">
        <v>2</v>
      </c>
      <c r="F86" s="47">
        <v>7</v>
      </c>
      <c r="G86" s="97">
        <v>80.95</v>
      </c>
      <c r="H86" s="92">
        <f t="shared" si="20"/>
        <v>100.79</v>
      </c>
      <c r="I86" s="98">
        <f t="shared" si="21"/>
        <v>705.53</v>
      </c>
      <c r="R86" s="1"/>
      <c r="T86" s="1"/>
    </row>
    <row r="87" spans="1:20" ht="25.5">
      <c r="A87" s="40" t="s">
        <v>141</v>
      </c>
      <c r="B87" s="35" t="s">
        <v>138</v>
      </c>
      <c r="C87" s="32" t="s">
        <v>69</v>
      </c>
      <c r="D87" s="33"/>
      <c r="E87" s="35" t="s">
        <v>1</v>
      </c>
      <c r="F87" s="38">
        <v>61</v>
      </c>
      <c r="G87" s="91">
        <v>39.369999999999997</v>
      </c>
      <c r="H87" s="92">
        <f t="shared" si="20"/>
        <v>49.02</v>
      </c>
      <c r="I87" s="93">
        <f t="shared" si="21"/>
        <v>2990.22</v>
      </c>
      <c r="R87" s="1"/>
      <c r="T87" s="1"/>
    </row>
    <row r="88" spans="1:20">
      <c r="A88" s="34"/>
      <c r="B88" s="35"/>
      <c r="C88" s="36"/>
      <c r="D88" s="48"/>
      <c r="E88" s="35"/>
      <c r="F88" s="38"/>
      <c r="G88" s="91"/>
      <c r="H88" s="92" t="str">
        <f t="shared" si="20"/>
        <v/>
      </c>
      <c r="I88" s="95"/>
      <c r="R88" s="1"/>
      <c r="T88" s="1"/>
    </row>
    <row r="89" spans="1:20">
      <c r="A89" s="34">
        <v>6</v>
      </c>
      <c r="B89" s="35"/>
      <c r="C89" s="36" t="s">
        <v>214</v>
      </c>
      <c r="D89" s="37">
        <f>SUM(I90:I98)</f>
        <v>87272.380000000019</v>
      </c>
      <c r="E89" s="35"/>
      <c r="F89" s="38"/>
      <c r="G89" s="91"/>
      <c r="H89" s="92" t="str">
        <f t="shared" si="20"/>
        <v/>
      </c>
      <c r="I89" s="94"/>
      <c r="R89" s="1"/>
      <c r="T89" s="1"/>
    </row>
    <row r="90" spans="1:20" ht="38.25">
      <c r="A90" s="40" t="s">
        <v>21</v>
      </c>
      <c r="B90" s="35" t="s">
        <v>154</v>
      </c>
      <c r="C90" s="32" t="s">
        <v>155</v>
      </c>
      <c r="D90" s="33"/>
      <c r="E90" s="35" t="s">
        <v>1</v>
      </c>
      <c r="F90" s="38">
        <v>23</v>
      </c>
      <c r="G90" s="91">
        <v>10.47</v>
      </c>
      <c r="H90" s="92">
        <f t="shared" si="20"/>
        <v>13.04</v>
      </c>
      <c r="I90" s="93">
        <f>IF(F90="","",ROUND(F90*H90,2))</f>
        <v>299.92</v>
      </c>
      <c r="R90" s="1"/>
      <c r="T90" s="1"/>
    </row>
    <row r="91" spans="1:20" ht="38.25">
      <c r="A91" s="40" t="s">
        <v>22</v>
      </c>
      <c r="B91" s="35" t="s">
        <v>207</v>
      </c>
      <c r="C91" s="32" t="s">
        <v>206</v>
      </c>
      <c r="D91" s="33"/>
      <c r="E91" s="35" t="s">
        <v>52</v>
      </c>
      <c r="F91" s="38">
        <v>2.35</v>
      </c>
      <c r="G91" s="91">
        <v>275.3</v>
      </c>
      <c r="H91" s="92">
        <f t="shared" si="20"/>
        <v>342.78</v>
      </c>
      <c r="I91" s="93">
        <f>IF(F91="","",ROUND(F91*H91,2))</f>
        <v>805.53</v>
      </c>
      <c r="R91" s="1"/>
      <c r="T91" s="1"/>
    </row>
    <row r="92" spans="1:20" ht="25.5">
      <c r="A92" s="40" t="s">
        <v>24</v>
      </c>
      <c r="B92" s="35">
        <v>96522</v>
      </c>
      <c r="C92" s="32" t="s">
        <v>163</v>
      </c>
      <c r="D92" s="33"/>
      <c r="E92" s="35" t="s">
        <v>52</v>
      </c>
      <c r="F92" s="38">
        <v>44.209999999999994</v>
      </c>
      <c r="G92" s="91">
        <v>153.06</v>
      </c>
      <c r="H92" s="92">
        <f t="shared" si="20"/>
        <v>190.58</v>
      </c>
      <c r="I92" s="93">
        <f>IF(F92="","",ROUND(F92*H92,2))</f>
        <v>8425.5400000000009</v>
      </c>
      <c r="R92" s="1"/>
      <c r="T92" s="1"/>
    </row>
    <row r="93" spans="1:20" ht="51">
      <c r="A93" s="40" t="s">
        <v>26</v>
      </c>
      <c r="B93" s="35" t="s">
        <v>215</v>
      </c>
      <c r="C93" s="85" t="s">
        <v>231</v>
      </c>
      <c r="D93" s="33"/>
      <c r="E93" s="82" t="s">
        <v>216</v>
      </c>
      <c r="F93" s="38">
        <v>5</v>
      </c>
      <c r="G93" s="91">
        <v>292.77999999999997</v>
      </c>
      <c r="H93" s="92">
        <f t="shared" si="20"/>
        <v>364.54</v>
      </c>
      <c r="I93" s="93">
        <f>IF(F93="","",ROUND(F93*H93,2))</f>
        <v>1822.7</v>
      </c>
      <c r="R93" s="1"/>
      <c r="T93" s="1"/>
    </row>
    <row r="94" spans="1:20" ht="51">
      <c r="A94" s="40" t="s">
        <v>224</v>
      </c>
      <c r="B94" s="82" t="s">
        <v>217</v>
      </c>
      <c r="C94" s="85" t="s">
        <v>232</v>
      </c>
      <c r="D94" s="33"/>
      <c r="E94" s="82" t="s">
        <v>216</v>
      </c>
      <c r="F94" s="38">
        <v>3</v>
      </c>
      <c r="G94" s="91">
        <v>448.61</v>
      </c>
      <c r="H94" s="92">
        <f t="shared" si="20"/>
        <v>558.55999999999995</v>
      </c>
      <c r="I94" s="93">
        <f t="shared" ref="I94:I98" si="22">IF(F94="","",ROUND(F94*H94,2))</f>
        <v>1675.68</v>
      </c>
      <c r="R94" s="1"/>
      <c r="T94" s="1"/>
    </row>
    <row r="95" spans="1:20" ht="25.5">
      <c r="A95" s="40" t="s">
        <v>225</v>
      </c>
      <c r="B95" s="35" t="s">
        <v>74</v>
      </c>
      <c r="C95" s="84" t="s">
        <v>4</v>
      </c>
      <c r="D95" s="33"/>
      <c r="E95" s="35" t="s">
        <v>2</v>
      </c>
      <c r="F95" s="38">
        <v>66</v>
      </c>
      <c r="G95" s="91">
        <v>234.25</v>
      </c>
      <c r="H95" s="92">
        <f t="shared" si="20"/>
        <v>291.66000000000003</v>
      </c>
      <c r="I95" s="93">
        <f t="shared" si="22"/>
        <v>19249.560000000001</v>
      </c>
      <c r="R95" s="1"/>
      <c r="T95" s="1"/>
    </row>
    <row r="96" spans="1:20" ht="25.5">
      <c r="A96" s="40" t="s">
        <v>226</v>
      </c>
      <c r="B96" s="86" t="s">
        <v>219</v>
      </c>
      <c r="C96" s="88" t="s">
        <v>218</v>
      </c>
      <c r="D96" s="33"/>
      <c r="E96" s="82" t="s">
        <v>2</v>
      </c>
      <c r="F96" s="38">
        <v>94</v>
      </c>
      <c r="G96" s="91">
        <v>287.23</v>
      </c>
      <c r="H96" s="92">
        <f t="shared" si="20"/>
        <v>357.63</v>
      </c>
      <c r="I96" s="93">
        <f t="shared" si="22"/>
        <v>33617.22</v>
      </c>
      <c r="R96" s="1"/>
      <c r="T96" s="1"/>
    </row>
    <row r="97" spans="1:20" ht="25.5">
      <c r="A97" s="40" t="s">
        <v>227</v>
      </c>
      <c r="B97" s="87" t="s">
        <v>221</v>
      </c>
      <c r="C97" s="88" t="s">
        <v>220</v>
      </c>
      <c r="D97" s="33"/>
      <c r="E97" s="82" t="s">
        <v>52</v>
      </c>
      <c r="F97" s="38">
        <v>44.209999999999994</v>
      </c>
      <c r="G97" s="91">
        <v>48.38</v>
      </c>
      <c r="H97" s="92">
        <f t="shared" si="20"/>
        <v>60.24</v>
      </c>
      <c r="I97" s="93">
        <f t="shared" si="22"/>
        <v>2663.21</v>
      </c>
      <c r="R97" s="1"/>
      <c r="T97" s="1"/>
    </row>
    <row r="98" spans="1:20" ht="38.25">
      <c r="A98" s="40" t="s">
        <v>228</v>
      </c>
      <c r="B98" s="35" t="s">
        <v>223</v>
      </c>
      <c r="C98" s="85" t="s">
        <v>222</v>
      </c>
      <c r="D98" s="33"/>
      <c r="E98" s="35" t="s">
        <v>1</v>
      </c>
      <c r="F98" s="38">
        <v>167.2</v>
      </c>
      <c r="G98" s="91">
        <v>89.89</v>
      </c>
      <c r="H98" s="92">
        <f t="shared" si="20"/>
        <v>111.92</v>
      </c>
      <c r="I98" s="93">
        <f t="shared" si="22"/>
        <v>18713.02</v>
      </c>
      <c r="R98" s="1"/>
      <c r="T98" s="1"/>
    </row>
    <row r="99" spans="1:20">
      <c r="A99" s="40"/>
      <c r="B99" s="35"/>
      <c r="C99" s="85"/>
      <c r="D99" s="103"/>
      <c r="E99" s="35"/>
      <c r="F99" s="38"/>
      <c r="G99" s="91"/>
      <c r="H99" s="92"/>
      <c r="I99" s="96"/>
      <c r="R99" s="1"/>
      <c r="T99" s="1"/>
    </row>
    <row r="100" spans="1:20">
      <c r="A100" s="34"/>
      <c r="B100" s="35"/>
      <c r="C100" s="36"/>
      <c r="D100" s="48"/>
      <c r="E100" s="35"/>
      <c r="F100" s="38"/>
      <c r="G100" s="91"/>
      <c r="H100" s="92" t="str">
        <f t="shared" si="20"/>
        <v/>
      </c>
      <c r="I100" s="96"/>
      <c r="R100" s="1"/>
      <c r="T100" s="1"/>
    </row>
    <row r="101" spans="1:20">
      <c r="A101" s="34">
        <v>7</v>
      </c>
      <c r="B101" s="35"/>
      <c r="C101" s="36" t="s">
        <v>174</v>
      </c>
      <c r="D101" s="49">
        <f>SUM(I102:I103)</f>
        <v>19911.349999999999</v>
      </c>
      <c r="E101" s="35"/>
      <c r="F101" s="38"/>
      <c r="G101" s="91"/>
      <c r="H101" s="92" t="str">
        <f t="shared" si="20"/>
        <v/>
      </c>
      <c r="I101" s="96"/>
      <c r="R101" s="1"/>
      <c r="T101" s="1"/>
    </row>
    <row r="102" spans="1:20" ht="25.5">
      <c r="A102" s="40" t="s">
        <v>23</v>
      </c>
      <c r="B102" s="82" t="s">
        <v>106</v>
      </c>
      <c r="C102" s="32" t="s">
        <v>107</v>
      </c>
      <c r="D102" s="33"/>
      <c r="E102" s="35" t="s">
        <v>52</v>
      </c>
      <c r="F102" s="38">
        <v>226.91000000000003</v>
      </c>
      <c r="G102" s="91">
        <v>45.32</v>
      </c>
      <c r="H102" s="92">
        <f t="shared" si="20"/>
        <v>56.43</v>
      </c>
      <c r="I102" s="93">
        <f t="shared" ref="I102:I103" si="23">IF(F102="","",ROUND(F102*H102,2))</f>
        <v>12804.53</v>
      </c>
      <c r="R102" s="1"/>
      <c r="T102" s="1"/>
    </row>
    <row r="103" spans="1:20" ht="38.25">
      <c r="A103" s="40" t="s">
        <v>25</v>
      </c>
      <c r="B103" s="82" t="s">
        <v>108</v>
      </c>
      <c r="C103" s="32" t="s">
        <v>109</v>
      </c>
      <c r="D103" s="33"/>
      <c r="E103" s="35" t="s">
        <v>110</v>
      </c>
      <c r="F103" s="39">
        <v>2722.92</v>
      </c>
      <c r="G103" s="91">
        <v>2.1</v>
      </c>
      <c r="H103" s="92">
        <f t="shared" si="20"/>
        <v>2.61</v>
      </c>
      <c r="I103" s="93">
        <f t="shared" si="23"/>
        <v>7106.82</v>
      </c>
      <c r="R103" s="1"/>
      <c r="T103" s="1"/>
    </row>
    <row r="104" spans="1:20">
      <c r="A104" s="41"/>
      <c r="B104" s="42"/>
      <c r="C104" s="43"/>
      <c r="D104" s="44"/>
      <c r="E104" s="35"/>
      <c r="F104" s="38"/>
      <c r="G104" s="91"/>
      <c r="H104" s="91"/>
      <c r="I104" s="94"/>
      <c r="R104" s="1"/>
      <c r="T104" s="1"/>
    </row>
    <row r="105" spans="1:20">
      <c r="A105" s="41"/>
      <c r="B105" s="42"/>
      <c r="C105" s="43" t="s">
        <v>236</v>
      </c>
      <c r="D105" s="50">
        <f>D7+D17+D59+D89+D101+D80+D47</f>
        <v>1471829.9100000001</v>
      </c>
      <c r="E105" s="35"/>
      <c r="F105" s="38"/>
      <c r="G105" s="91"/>
      <c r="H105" s="91"/>
      <c r="I105" s="94"/>
      <c r="R105" s="1"/>
      <c r="T105" s="1"/>
    </row>
    <row r="106" spans="1:20">
      <c r="A106" s="41"/>
      <c r="B106" s="42"/>
      <c r="C106" s="43"/>
      <c r="D106" s="44"/>
      <c r="E106" s="35"/>
      <c r="F106" s="38"/>
      <c r="G106" s="91"/>
      <c r="H106" s="91"/>
      <c r="I106" s="94"/>
      <c r="R106" s="1"/>
      <c r="T106" s="1"/>
    </row>
    <row r="107" spans="1:20">
      <c r="A107" s="41"/>
      <c r="B107" s="42"/>
      <c r="C107" s="43"/>
      <c r="D107" s="44"/>
      <c r="E107" s="35"/>
      <c r="F107" s="38"/>
      <c r="G107" s="91"/>
      <c r="H107" s="91"/>
      <c r="I107" s="94"/>
      <c r="R107" s="1"/>
      <c r="T107" s="1"/>
    </row>
    <row r="108" spans="1:20">
      <c r="A108" s="41">
        <v>8</v>
      </c>
      <c r="B108" s="42"/>
      <c r="C108" s="60" t="s">
        <v>122</v>
      </c>
      <c r="D108" s="61">
        <f>SUM(I109:I110)</f>
        <v>55782.353589000006</v>
      </c>
      <c r="E108" s="35"/>
      <c r="F108" s="38"/>
      <c r="G108" s="91"/>
      <c r="H108" s="99"/>
      <c r="I108" s="100"/>
      <c r="R108" s="1"/>
      <c r="T108" s="1"/>
    </row>
    <row r="109" spans="1:20" ht="38.25">
      <c r="A109" s="40" t="s">
        <v>27</v>
      </c>
      <c r="B109" s="35" t="s">
        <v>239</v>
      </c>
      <c r="C109" s="90" t="s">
        <v>238</v>
      </c>
      <c r="D109" s="33"/>
      <c r="E109" s="35" t="s">
        <v>123</v>
      </c>
      <c r="F109" s="89">
        <v>3.0000000000000001E-3</v>
      </c>
      <c r="G109" s="91">
        <f>D105</f>
        <v>1471829.9100000001</v>
      </c>
      <c r="H109" s="92"/>
      <c r="I109" s="93">
        <f>F109*G109</f>
        <v>4415.4897300000002</v>
      </c>
      <c r="R109" s="1"/>
      <c r="T109" s="1"/>
    </row>
    <row r="110" spans="1:20" ht="38.25">
      <c r="A110" s="40" t="s">
        <v>28</v>
      </c>
      <c r="B110" s="63" t="s">
        <v>124</v>
      </c>
      <c r="C110" s="62" t="s">
        <v>237</v>
      </c>
      <c r="D110" s="33"/>
      <c r="E110" s="35" t="s">
        <v>123</v>
      </c>
      <c r="F110" s="89">
        <v>3.49E-2</v>
      </c>
      <c r="G110" s="91">
        <f>D105</f>
        <v>1471829.9100000001</v>
      </c>
      <c r="H110" s="92"/>
      <c r="I110" s="93">
        <f>F110*G110</f>
        <v>51366.863859000005</v>
      </c>
      <c r="R110" s="1"/>
      <c r="T110" s="1"/>
    </row>
    <row r="111" spans="1:20">
      <c r="A111" s="41"/>
      <c r="B111" s="42"/>
      <c r="C111" s="43"/>
      <c r="D111" s="44"/>
      <c r="E111" s="35"/>
      <c r="F111" s="38"/>
      <c r="G111" s="39"/>
      <c r="H111" s="39"/>
      <c r="I111" s="57"/>
      <c r="R111" s="1"/>
      <c r="T111" s="1"/>
    </row>
    <row r="112" spans="1:20">
      <c r="A112" s="41"/>
      <c r="B112" s="42"/>
      <c r="C112" s="43"/>
      <c r="D112" s="44"/>
      <c r="E112" s="35"/>
      <c r="F112" s="38"/>
      <c r="G112" s="39"/>
      <c r="H112" s="39"/>
      <c r="I112" s="57"/>
      <c r="R112" s="1"/>
      <c r="T112" s="1"/>
    </row>
    <row r="113" spans="1:9">
      <c r="A113" s="41"/>
      <c r="B113" s="42"/>
      <c r="C113" s="43" t="s">
        <v>125</v>
      </c>
      <c r="D113" s="50">
        <f>D108+D105</f>
        <v>1527612.2635890001</v>
      </c>
      <c r="E113" s="35"/>
      <c r="F113" s="38"/>
      <c r="G113" s="39"/>
      <c r="H113" s="39"/>
      <c r="I113" s="57"/>
    </row>
    <row r="114" spans="1:9">
      <c r="A114" s="41"/>
      <c r="B114" s="42"/>
      <c r="C114" s="101"/>
      <c r="D114" s="102"/>
      <c r="E114" s="35"/>
      <c r="F114" s="38"/>
      <c r="G114" s="39"/>
      <c r="H114" s="39"/>
      <c r="I114" s="57"/>
    </row>
    <row r="115" spans="1:9">
      <c r="A115" s="41"/>
      <c r="B115" s="42"/>
      <c r="C115" s="101"/>
      <c r="D115" s="102"/>
      <c r="E115" s="35"/>
      <c r="F115" s="38"/>
      <c r="G115" s="39"/>
      <c r="H115" s="39"/>
      <c r="I115" s="57"/>
    </row>
    <row r="116" spans="1:9">
      <c r="A116" s="41"/>
      <c r="B116" s="42"/>
      <c r="C116" s="101"/>
      <c r="D116" s="102"/>
      <c r="E116" s="35"/>
      <c r="F116" s="38"/>
      <c r="G116" s="39"/>
      <c r="H116" s="39"/>
      <c r="I116" s="57"/>
    </row>
    <row r="117" spans="1:9">
      <c r="A117" s="41"/>
      <c r="B117" s="42"/>
      <c r="C117" s="101"/>
      <c r="D117" s="102"/>
      <c r="E117" s="35"/>
      <c r="F117" s="38"/>
      <c r="G117" s="39"/>
      <c r="H117" s="39"/>
      <c r="I117" s="57"/>
    </row>
    <row r="118" spans="1:9">
      <c r="A118" s="41"/>
      <c r="B118" s="42"/>
      <c r="C118" s="101"/>
      <c r="D118" s="102"/>
      <c r="E118" s="35"/>
      <c r="F118" s="38"/>
      <c r="G118" s="39"/>
      <c r="H118" s="39"/>
      <c r="I118" s="57"/>
    </row>
    <row r="119" spans="1:9">
      <c r="A119" s="41"/>
      <c r="B119" s="42"/>
      <c r="C119" s="101"/>
      <c r="D119" s="102"/>
      <c r="E119" s="35"/>
      <c r="F119" s="38"/>
      <c r="G119" s="39"/>
      <c r="H119" s="39"/>
      <c r="I119" s="57"/>
    </row>
    <row r="120" spans="1:9">
      <c r="A120" s="41"/>
      <c r="B120" s="42"/>
      <c r="C120" s="101"/>
      <c r="D120" s="102"/>
      <c r="E120" s="35"/>
      <c r="F120" s="38"/>
      <c r="G120" s="39"/>
      <c r="H120" s="39"/>
      <c r="I120" s="57"/>
    </row>
    <row r="121" spans="1:9">
      <c r="A121" s="41"/>
      <c r="B121" s="42"/>
      <c r="C121" s="101"/>
      <c r="D121" s="102"/>
      <c r="E121" s="35"/>
      <c r="F121" s="38"/>
      <c r="G121" s="39"/>
      <c r="H121" s="39"/>
      <c r="I121" s="57"/>
    </row>
    <row r="122" spans="1:9">
      <c r="A122" s="41"/>
      <c r="B122" s="42"/>
      <c r="C122" s="101"/>
      <c r="D122" s="102"/>
      <c r="E122" s="35"/>
      <c r="F122" s="38"/>
      <c r="G122" s="39"/>
      <c r="H122" s="39"/>
      <c r="I122" s="57"/>
    </row>
    <row r="123" spans="1:9">
      <c r="A123" s="41"/>
      <c r="B123" s="42"/>
      <c r="C123" s="101"/>
      <c r="D123" s="102"/>
      <c r="E123" s="35"/>
      <c r="F123" s="38"/>
      <c r="G123" s="39"/>
      <c r="H123" s="39"/>
      <c r="I123" s="57"/>
    </row>
    <row r="124" spans="1:9">
      <c r="A124" s="41"/>
      <c r="B124" s="42"/>
      <c r="C124" s="101"/>
      <c r="D124" s="102"/>
      <c r="E124" s="35"/>
      <c r="F124" s="38"/>
      <c r="G124" s="39"/>
      <c r="H124" s="39"/>
      <c r="I124" s="57"/>
    </row>
    <row r="125" spans="1:9">
      <c r="A125" s="41"/>
      <c r="B125" s="42"/>
      <c r="C125" s="101"/>
      <c r="D125" s="102"/>
      <c r="E125" s="35"/>
      <c r="F125" s="38"/>
      <c r="G125" s="39"/>
      <c r="H125" s="39"/>
      <c r="I125" s="57"/>
    </row>
    <row r="126" spans="1:9">
      <c r="A126" s="41"/>
      <c r="B126" s="42"/>
      <c r="C126" s="101"/>
      <c r="D126" s="102"/>
      <c r="E126" s="35"/>
      <c r="F126" s="38"/>
      <c r="G126" s="39"/>
      <c r="H126" s="39"/>
      <c r="I126" s="57"/>
    </row>
    <row r="127" spans="1:9">
      <c r="A127" s="41"/>
      <c r="B127" s="42"/>
      <c r="C127" s="101"/>
      <c r="D127" s="102"/>
      <c r="E127" s="35"/>
      <c r="F127" s="38"/>
      <c r="G127" s="39"/>
      <c r="H127" s="39"/>
      <c r="I127" s="57"/>
    </row>
    <row r="128" spans="1:9">
      <c r="A128" s="41"/>
      <c r="B128" s="42"/>
      <c r="C128" s="101"/>
      <c r="D128" s="102"/>
      <c r="E128" s="35"/>
      <c r="F128" s="38"/>
      <c r="G128" s="39"/>
      <c r="H128" s="39"/>
      <c r="I128" s="57"/>
    </row>
    <row r="129" spans="1:20">
      <c r="A129" s="40"/>
      <c r="B129" s="35"/>
      <c r="C129" s="64"/>
      <c r="D129" s="65"/>
      <c r="E129" s="35"/>
      <c r="F129" s="38"/>
      <c r="G129" s="39"/>
      <c r="H129" s="39"/>
      <c r="I129" s="111"/>
      <c r="L129" s="58"/>
      <c r="M129" s="78"/>
      <c r="N129" s="17"/>
      <c r="R129" s="1"/>
      <c r="S129" s="58"/>
      <c r="T129" s="78"/>
    </row>
    <row r="130" spans="1:20" ht="13.5" customHeight="1" thickBot="1">
      <c r="A130" s="41"/>
      <c r="B130" s="42"/>
      <c r="C130" s="60"/>
      <c r="D130" s="33"/>
      <c r="E130" s="35"/>
      <c r="F130" s="38"/>
      <c r="G130" s="39"/>
      <c r="H130" s="112"/>
      <c r="I130" s="57"/>
      <c r="L130" s="58"/>
      <c r="M130" s="78"/>
      <c r="N130" s="17"/>
      <c r="R130" s="1"/>
      <c r="S130" s="58"/>
      <c r="T130" s="78"/>
    </row>
    <row r="131" spans="1:20" ht="13.5" thickTop="1">
      <c r="A131" s="66" t="s">
        <v>126</v>
      </c>
      <c r="B131" s="67"/>
      <c r="C131" s="68" t="s">
        <v>127</v>
      </c>
      <c r="D131" s="69"/>
      <c r="E131" s="70"/>
      <c r="F131" s="71"/>
      <c r="G131" s="72"/>
      <c r="H131" s="113" t="s">
        <v>51</v>
      </c>
      <c r="I131" s="115">
        <f>SUM(I8:I130)</f>
        <v>1527612.2635889996</v>
      </c>
    </row>
    <row r="132" spans="1:20">
      <c r="A132" s="73" t="s">
        <v>128</v>
      </c>
      <c r="B132" s="74"/>
      <c r="C132" s="75"/>
      <c r="D132" s="76"/>
      <c r="E132" s="77"/>
      <c r="F132" s="77"/>
      <c r="G132" s="77"/>
      <c r="H132" s="114"/>
      <c r="I132" s="116"/>
    </row>
  </sheetData>
  <mergeCells count="2">
    <mergeCell ref="H131:H132"/>
    <mergeCell ref="I131:I132"/>
  </mergeCells>
  <phoneticPr fontId="6" type="noConversion"/>
  <pageMargins left="0.25" right="0.25" top="0.75" bottom="0.75" header="0.3" footer="0.3"/>
  <pageSetup paperSize="9" scale="84" orientation="landscape" r:id="rId1"/>
  <headerFooter alignWithMargins="0">
    <oddFooter>&amp;R&amp;P/&amp;N</oddFoot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BoLsZRhkQvxhF/ETkzsmQnRS8npvi3YdX0kNXR+WFPE=</DigestValue>
    </Reference>
    <Reference Type="http://www.w3.org/2000/09/xmldsig#Object" URI="#idOfficeObject">
      <DigestMethod Algorithm="http://www.w3.org/2001/04/xmlenc#sha256"/>
      <DigestValue>47mZfALpTPXJbx2V+Ix4wPd0pUepgCebWWY32OeqkBo=</DigestValue>
    </Reference>
    <Reference Type="http://uri.etsi.org/01903#SignedProperties" URI="#idSignedProperties">
      <Transforms>
        <Transform Algorithm="http://www.w3.org/TR/2001/REC-xml-c14n-20010315"/>
      </Transforms>
      <DigestMethod Algorithm="http://www.w3.org/2001/04/xmlenc#sha256"/>
      <DigestValue>PtvaxfuvrxNHN5oRQys7u6mxeHmA56Bo8gNsKtjURZY=</DigestValue>
    </Reference>
  </SignedInfo>
  <SignatureValue>EPSp9PBc3BTc/r0WlSd31Buq/zSOMT+ESTCcGV15Gp0v42b8gZkAd6fl4vMN1BjyqwDeD2B6MNin
QUh3QFcCODpIZuwbf8zLtvwPiuUjSktNcJRIQBtTDHgOvB2Nxg+Ds7rGyXhMuND7hR2lfB9wKGFp
OX6012jhkn/dm2iPHCXvwBkREMfPqLoFqEc7jBKQFit2Lo2+rhSjZPgdGm9JVif4g0L7a3e5RLhy
/ceCwXL2TTixQoUv6WSVyLx1zqqEvDcmh1W0SYfrUK+sX1FwUoHllMoxuZV8KqG5bxAPzf2969p/
WTeqmIOHgJYrqFvpZdiO3O2rNnwWLCuYe9LMVQ==</SignatureValue>
  <KeyInfo>
    <X509Data>
      <X509Certificate>MIIH1TCCBb2gAwIBAgIQWGAm3Cr73NGWZnhiMIhliTANBgkqhkiG9w0BAQsFADB4MQswCQYDVQQGEwJCUjETMBEGA1UEChMKSUNQLUJyYXNpbDE2MDQGA1UECxMtU2VjcmV0YXJpYSBkYSBSZWNlaXRhIEZlZGVyYWwgZG8gQnJhc2lsIC0gUkZCMRwwGgYDVQQDExNBQyBDZXJ0aXNpZ24gUkZCIEc1MB4XDTIyMDkwODEzMTMwNFoXDTI1MDkwNzEzMTMwNFowgeUxCzAJBgNVBAYTAkJSMRMwEQYDVQQKDApJQ1AtQnJhc2lsMRMwEQYDVQQLDApQcmVzZW5jaWFsMRcwFQYDVQQLDA4xNzQ0OTYxMjAwMDE2OTE2MDQGA1UECwwtU2VjcmV0YXJpYSBkYSBSZWNlaXRhIEZlZGVyYWwgZG8gQnJhc2lsIC0gUkZCMRUwEwYDVQQLDAxSRkIgZS1DUEYgQTMxFDASBgNVBAsMCyhlbSBicmFuY28pMS4wLAYDVQQDDCVHRVJBTERPIEFOR0VMTyBET1MgU0FOVE9TOjQyODc1ODAzNjIwMIIBIjANBgkqhkiG9w0BAQEFAAOCAQ8AMIIBCgKCAQEAunlPi8GNQZXlf/Gv1EyxRLJtQZQGpSYY1Ru9X8dZG8fz5BsTCiARBaJEQi0+3CiaI8wntCtkzOX3zkWfDWPztb+kHF20o3FOh4JbX14zhhC/qzdOftrJNy0jzk1qOINLgbnD+beDilCfiAxKUM99gM61GuO/W0y5fPh7YuQT6//5UqUY2su7pngcXNaaziDljxWj1d2OagqBgEuEBLpfT4a5oU23OmCTyk1P3BjVytekSXsl7LK5P+b7HFq+n/PW8yyFZW1dcyzTg0fDakh26SE+noLiuOet69J8Nm/roNiIdZo4cPtXf2f9B6irbCzD0V8sL2vQ0TgpELQDTPN/HQIDAQABo4IC6zCCAucwgZoGA1UdEQSBkjCBj6A9BgVgTAEDAaA0BDIxOTA0MTk2NTQyODc1ODAzNjIwMDAwMDAwMDAwMDAwMDAwMDAwTTM2MzM5MDZTU1BNR6AXBgVgTAEDBqAOBAwwMDAwMDAwMDAwMDCgHgYFYEwBAwWgFQQTMDAwMDAwMDAwMDAwMDAwMDAwMIEVYW5nZWxvLmptZGVAZ21haWwuY29tMAkGA1UdEwQCMAAwHwYDVR0jBBgwFoAUU31/nb7RYdAgutqf44mnE3NYzUIwfwYDVR0gBHgwdjB0BgZgTAECAwYwajBoBggrBgEFBQcCARZcaHR0cDovL2ljcC1icmFzaWwuY2VydGlzaWduLmNvbS5ici9yZXBvc2l0b3Jpby9kcGMvQUNfQ2VydGlzaWduX1JGQi9EUENfQUNfQ2VydGlzaWduX1JGQi5wZGYwgbwGA1UdHwSBtDCBsTBXoFWgU4ZRaHR0cDovL2ljcC1icmFzaWwuY2VydGlzaWduLmNvbS5ici9yZXBvc2l0b3Jpby9sY3IvQUNDZXJ0aXNpZ25SRkJHNS9MYXRlc3RDUkwuY3JsMFagVKBShlBodHRwOi8vaWNwLWJyYXNpbC5vdXRyYWxjci5jb20uYnIvcmVwb3NpdG9yaW8vbGNyL0FDQ2VydGlzaWduUkZCRzUvTGF0ZXN0Q1JMLmNybDAOBgNVHQ8BAf8EBAMCBeAwHQYDVR0lBBYwFAYIKwYBBQUHAwIGCCsGAQUFBwMEMIGsBggrBgEFBQcBAQSBnzCBnDBfBggrBgEFBQcwAoZTaHR0cDovL2ljcC1icmFzaWwuY2VydGlzaWduLmNvbS5ici9yZXBvc2l0b3Jpby9jZXJ0aWZpY2Fkb3MvQUNfQ2VydGlzaWduX1JGQl9HNS5wN2MwOQYIKwYBBQUHMAGGLWh0dHA6Ly9vY3NwLWFjLWNlcnRpc2lnbi1yZmIuY2VydGlzaWduLmNvbS5icjANBgkqhkiG9w0BAQsFAAOCAgEAVFcIt5TzjBAm+INo8v8JfHo7IwufcyRUWmCHiH/PW7vpupLLq8H1p0BTQXmsjit5HINSpeYESyDfMDOjzSDIThG56oSJZuLqP9SUGd58te3q/cuXKNfHaCuza6hb0NgBsmwtWmOHoorGDSglJggTedmG4brNHsJwVFoyHP+jXC4x6rs6eiyubvHe2yTI5tpP46LBxEQ/SKf7aoaQ5wxeRzyOT+2ly/GVWUyKpANHE3VsW5E++Qs9jsI/LQ435tHtC7dcPdWN96gP00ykKbdIeKkdJ6eWJV51h6ND+2tpOwXsF7oBanaJh1n3/oCvLtvvsYjQ2XHqx6ctYcU88kkiUOvFyQUOOEqDCPk3MRT4Do0AMZkr57sFl6FepDhmzVibhBvE+jF871XRvN685e9rN2cXPVYhndJTauEALBL+x0tpqYk8A9IMu15oamk3BD8Z/9BraZcAD6OblV2L6vVA6/ZP+1MpXOJRde06yBwjoE//bRjSeK8FNUJJmIDaUgI/jCZCPGjluibjwCivgnC/LyClAV3x58EBfPfQUlS8R1VD5FrZiYPNaoY7Lwu3X6PoxPZqHDsd/oRBwXPoqOGYpKvGL1WJOkTHbYGvFvLwE7Lwo15xP64++/9KHnO/ZLtuRHNBTpOwaciCDhVyOKziDdTzlgGtJSXGXleVQGBpzS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k0VYK/3ehDSfhMCRyNJhWNeehkj54m+GuXuodgEsg+E=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E2OHb8eRFQNtzGLuqSvRbf5ipb0XsytK9YioWpfn9VQ=</DigestValue>
      </Reference>
      <Reference URI="/xl/media/image1.jpeg?ContentType=image/jpeg">
        <DigestMethod Algorithm="http://www.w3.org/2001/04/xmlenc#sha256"/>
        <DigestValue>ix13d1IoaD5M7LdyN8d46U/HRttNtbqrJ+00OHGIQ54=</DigestValue>
      </Reference>
      <Reference URI="/xl/printerSettings/printerSettings1.bin?ContentType=application/vnd.openxmlformats-officedocument.spreadsheetml.printerSettings">
        <DigestMethod Algorithm="http://www.w3.org/2001/04/xmlenc#sha256"/>
        <DigestValue>JHDlOlWat7rt4JsDvx3GQQOya0QgPyQ+iq1IHDvtAfA=</DigestValue>
      </Reference>
      <Reference URI="/xl/sharedStrings.xml?ContentType=application/vnd.openxmlformats-officedocument.spreadsheetml.sharedStrings+xml">
        <DigestMethod Algorithm="http://www.w3.org/2001/04/xmlenc#sha256"/>
        <DigestValue>O0qP/6zjftiWZZDuK+Eykt/9D3jHwgg7K40w8c7lmi4=</DigestValue>
      </Reference>
      <Reference URI="/xl/styles.xml?ContentType=application/vnd.openxmlformats-officedocument.spreadsheetml.styles+xml">
        <DigestMethod Algorithm="http://www.w3.org/2001/04/xmlenc#sha256"/>
        <DigestValue>OLHstynk7ppiZou8nksqzCOUyd4pRA8avA65LHFuFIs=</DigestValue>
      </Reference>
      <Reference URI="/xl/theme/theme1.xml?ContentType=application/vnd.openxmlformats-officedocument.theme+xml">
        <DigestMethod Algorithm="http://www.w3.org/2001/04/xmlenc#sha256"/>
        <DigestValue>ThhCaaBu4qel+A3fRUGqC+axFzaNR2A7cQo/4xUC9e8=</DigestValue>
      </Reference>
      <Reference URI="/xl/workbook.xml?ContentType=application/vnd.openxmlformats-officedocument.spreadsheetml.sheet.main+xml">
        <DigestMethod Algorithm="http://www.w3.org/2001/04/xmlenc#sha256"/>
        <DigestValue>ACEnEutS715AbcWtN3BQmis1pZgMDsvQXHhGwyX7rIQ=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sheet1.xml?ContentType=application/vnd.openxmlformats-officedocument.spreadsheetml.worksheet+xml">
        <DigestMethod Algorithm="http://www.w3.org/2001/04/xmlenc#sha256"/>
        <DigestValue>mPfMap8RjN4dM/dslTfBXJVE5iU+NoA4nrzYWJR4jCY=</DigestValue>
      </Reference>
    </Manifest>
    <SignatureProperties>
      <SignatureProperty Id="idSignatureTime" Target="#idPackageSignature">
        <mdssi:SignatureTime xmlns:mdssi="http://schemas.openxmlformats.org/package/2006/digital-signature">
          <mdssi:Format>YYYY-MM-DDThh:mm:ssTZD</mdssi:Format>
          <mdssi:Value>2025-05-26T11:19:18Z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16.0.18730/26</OfficeVersion>
          <ApplicationVersion>16.0.18730</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2025-05-26T11:19:18Z</xd:SigningTime>
          <xd:SigningCertificate>
            <xd:Cert>
              <xd:CertDigest>
                <DigestMethod Algorithm="http://www.w3.org/2001/04/xmlenc#sha256"/>
                <DigestValue>XFePEva+hCRH7WoSIS8QOWpYDX18vc+vKYRvCRyVAh4=</DigestValue>
              </xd:CertDigest>
              <xd:IssuerSerial>
                <X509IssuerName>CN=AC Certisign RFB G5, OU=Secretaria da Receita Federal do Brasil - RFB, O=ICP-Brasil, C=BR</X509IssuerName>
                <X509SerialNumber>117471312302555485749557318980458800521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Criou e aprovou este documento</xd:Description>
            </xd:CommitmentTypeId>
            <xd:AllSignedDataObjects/>
          </xd:CommitmentTypeIndication>
        </xd:SignedDataObjectProperties>
      </xd:SignedProperties>
      <xd:UnsignedProperties>
        <xd:UnsignedSignatureProperties>
          <xd:CertificateValues>
            <xd:EncapsulatedX509Certificate>MIIHKTCCBRGgAwIBAgIBAjANBgkqhkiG9w0BAQ0FADCBkDELMAkGA1UEBhMCQlIxEzARBgNVBAoMCklDUC1CcmFzaWwxNDAyBgNVBAsMK0F1dG9yaWRhZGUgQ2VydGlmaWNhZG9yYSBSYWl6IEJyYXNpbGVpcmEgdjUxNjA0BgNVBAMMLUFDIFNlY3JldGFyaWEgZGEgUmVjZWl0YSBGZWRlcmFsIGRvIEJyYXNpbCB2NDAeFw0xNjEyMDgxNzQ0MDNaFw0yOTAyMjAxNzQ0MDNaMHgxCzAJBgNVBAYTAkJSMRMwEQYDVQQKEwpJQ1AtQnJhc2lsMTYwNAYDVQQLEy1TZWNyZXRhcmlhIGRhIFJlY2VpdGEgRmVkZXJhbCBkbyBCcmFzaWwgLSBSRkIxHDAaBgNVBAMTE0FDIENlcnRpc2lnbiBSRkIgRzUwggIiMA0GCSqGSIb3DQEBAQUAA4ICDwAwggIKAoICAQDATrPVJ9yjfc4xLWQJim3AdosmgV2KNkym6zTxlcTwRtj9A8VqaKFgZOM4zTDmArihG+ODutP5HHq0LjcMCFKzlc2kQnNbw+da1muuRlXyZdMQ7IA7oMXXf2zTjqf3GKZHzrF4i8VN6KZNMsOUcWWn3jaTe9lkzMONPnI9RxH+T+j4m0OnnZthKnMilvOlpW8alYWdl6fntA9ZSbwsCfDCR0zqTlbXRqN6t73TKCPwK709KVDj/bdj/N0baQ2fQ1GC2Erod4kMuQcspBr48Xat4aHEls5GqEstwSO+uFSGtC3t/AHVOViy/eAiYpEL4r+N9NYjpvsq1g463Okl1uM5h7QraJtgSX03JrkTQULQ4U+Xbg8FxiIXZzGLoGYXyJgDvq+4qOBrKWMYdJ4CewIt6N09Jzh5bSPclHaPtF7DeNfGPTlDii16dHfbm0+3O2yeOz228Db3M16eUdCqUvX8eRAnPd92Jfi4z0XVrqj1IwDwgWvB6tGZZGvBrObSoXE6KeHPWiuMEIrEtaYJnSNHxzfL1C4v5kSjQLApMFvdIAsTJaQpyqlYU8ipSuZgWhm/X1B7wL+Dc1MjjhDHkI8GD2IS3xk3KNMgZLRIjNvngLu5kO6Q8VWtm7tNexxhT33JWuJtZv5LvGzN4K4EkxdiIPG9M2Z5lIdgB7jixgmGdwIDAQABo4IBozCCAZ8wgfUGA1UdIASB7TCB6jBMBgZgTAECAQwwQjBABggrBgEFBQcCARY0aHR0cDovL3d3dy5yZWNlaXRhLmZhemVuZGEuZ292LmJyL2FjcmZiL2RwY2FjcmZiLnBkZjBMBgZgTAECAwYwQjBABggrBgEFBQcCARY0aHR0cDovL3d3dy5yZWNlaXRhLmZhemVuZGEuZ292LmJyL2FjcmZiL2RwY2FjcmZiLnBkZjBMBgZgTAECBAQwQjBABggrBgEFBQcCARY0aHR0cDovL3d3dy5yZWNlaXRhLmZhemVuZGEuZ292LmJyL2FjcmZiL2RwY2FjcmZiLnBkZjBEBgNVHR8EPTA7MDmgN6A1hjNodHRwOi8vd3d3LnJlY2VpdGEuZmF6ZW5kYS5nb3YuYnIvYWNyZmIvYWNyZmJ2NC5jcmwwHwYDVR0jBBgwFoAUGpjmQ8oc3ZKemWNFWirpH4cgzTUwHQYDVR0OBBYEFFN9f52+0WHQILran+OJpxNzWM1CMA8GA1UdEwEB/wQFMAMBAf8wDgYDVR0PAQH/BAQDAgEGMA0GCSqGSIb3DQEBDQUAA4ICAQBuKk1MSE/XBDOLbVAxcA8+Nu03zD/OlaYfsmgPH1MD4lm7qITiC7akTRV4QklX1KIEJ+4AqI4UPxOkXIBEwC9yo88HpHzjN8DuCIK8PJdaj+SQs1NELhns2SlQkdBF2iUDjgDWhOP5OqWasRCGxcfS7QhL1HIIHjSqbqndDIw1Mu4doTL8Kmha8/hU7qluHFOQB1CKo8J1F0BH7ir9qmzMXNnk1bG3cPG7ipdBurmk5dFu8cQE1NRav1wAtSgKzCUADTrTNwPuof24jmPJOvL/xNruAwDlzP8EW1pZjPFG3Ba24magCg4uZL8He0+KnU4jsgV3APUWEjK29wsqsujmzZJ9woTWO8whnVBA/B1qMo/P4IrdNSNUmAbQQNbk4mbkszsZ7jcNPB3rgM6RBTykSByL6gS+R9FQtfUZeyTTbw88a8qu6ThOEsUqYX2hRxywwEBxK/K8iHId1y0tyP8NlX1tf2DKDECMaQlfJlfKckeDrFJ5VEm+JWBBZm6fd9vwwgkcRxlT8Wc9m9zAMz+E78VPEh7aLJy13hiKjzYyNZG9aOfQbJvEGXDF/j9lC9E98pDnwnthJ8cyoTlPqV7tdF8CQNJiJmYv4rFKhNtuJxEZFrkg9riL8X8ANyyU6+GqbZGAmDutQ9u9XcSGJY4kPtRm1GbwW0paVfi2I6uBxQ==</xd:EncapsulatedX509Certificate>
            <xd:EncapsulatedX509Certificate>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csX2yNEOVJjr/SeuSv5bE0gIc/kUjoYVNMuUe+CTBY/gkoIiwR7qr7Dsp9jn8FTLnALrn6j1sbbkoD4ytTI3WHUuiefz/oApv+H5zPswj3JqUyXaK7bzN5Akc3PNFUzRb3+UbtYA2fXinBAewxrpZidGX0A+ioC++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UFag+ypZhyk8voAaXQjw3qGubWI68jFNZTrNXjQThIlJWI83OWjcvmIr4SPgbf9hIIHzznSdzqPXXdAZRNS9fxrxmgoTcG4I7cu1hZgBv9HHIaUKr2MwXAdNiqoe71wDkLCKUx8/fVJnhswqHBHYAj+KjBwyoJW1JliL91QOT3Bjz2epj7kj7tAgMBAAGjgbswgbgwHQYDVR0OBBYEFBqY5kPKHN2SnpljRVoq6R+HIM01MA8GA1UdEwEB/wQFMAMBAf8wDgYDVR0PAQH/BAQDAgEGMBQGA1UdIAQNMAswCQYFYEwBAQgwADA/BgNVHR8EODA2MDSgMqAwhi5odHRwOi8vYWNyYWl6LmljcGJyYXNpbC5nb3YuYnIvTENSYWNyYWl6djUuY3JsMB8GA1UdIwQYMBaAFGmovnXZxO9s5xNF5GFu5Wj4tkBeMA0GCSqGSIb3DQEBDQUAA4ICAQBrQuAL6TWbdnOpHbgSzAd9Pkc+vr5uTd7ml4xfPPs/I+BNCGT9Q6OTx/26m6q9rOrl6/9AASYDE5esiwBlaQ4OPzQQ37zrf5d4FnGxnsRMdjEL2pjks7ull66LZX8k5HOfnxy5iYo1hTy46UYg28PXdL55qTljilj4LueNFlTCmK2m9Vo1E6F/Ss79D31uwVBadgoK/i95dFONNlSj/w3/sa9Pbkq3JCJ10ET01GmBSTrtired+zzcj26QT0hjQQ5PUB6wV2+bhUx+WN/rXiLph/DPvy7gg8hrn4mVHBYOEPPoq7qBsX77cswycENKXrlq+gHA2Lj8hkrbfQt4pZQzT+6nLOSOyqMI21ql781eErJySwJ0R9LdPQNm3MUS/ifoRPdjFGWUktBRue/03QrVYtwFBMaIjF/p93Bmb/42xfkL/TG/W6EicBcGLms2SU4pBtw+NDFMQ1YXxNJQoNJ2uzxnzBSqdr5bF5qZth4EHob+I8uUFYylIoCHWvMD1pAxTu8fC9366lkt7cpBARiOdB2MN31JQK3nxjeQeXHiudm8twSzNp0wbJViUiRfNZbqH3yNe8ZTYUQds7hCCcZh3pZbe4PNWS2WDiifF9uXRdfAL3qsEubQOrA/s+EvZha6afCs4d4BlGKQsf64r0iPnX6hFxR4h4sXRI9x5xRMtA==</xd:EncapsulatedX509Certificate>
            <xd:EncapsulatedX509Certificate>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gUXw/6YODeF2XkqEyfk3VehdsIx+3/ERgdjCS/ouxYR0Epi2hdoMUVJDNf3XQfjAWXJyCoTneHYAl2McMdvoqtLB2ileQlJiis0fTtYTJayee9BAIdIrCor1Lc0vozXCpDtq5nTwhjIocaZtcuFsdrkl+nbfYxl5m7vjTkTMS6j8ffjmFzbNPDlJuV3Vy7AzapPVJrMl6UHPXCHMYMzl0KxR/47S5XGgmLYkYt8bNCHA3fg07y+Gtvgu+SNhMPwWKIgwhYw+9vErOnavRhOimYo4M2AwNpNK0OKLI7Im5V094jFp4Ty+mlmfQH00k8nkSUEN+1TGGkhv16c2hukbx9iCfbmk7im2hGKjQA8eH64VPYoS2qdKbPbd3xDDHN2croYKpy2U2oQTVBSf9hC3o6fKo3zp0U3dNiw7ZgWKS9UwP31Q0gwgB1orZgLuF+LIppHYwxcTG/AovNWa4sTPukMiX2L+p7uIHExTZJJU4YoDacQh/mfbPIz3261He4YFmQ35sfw3eKHQSOLyiVfev/n0l/r308PijEd+d+Hz5RmqIzS8jYXZIeJxym4mEjE1fKpeP56Ea52LlIJ8ZqsJ3xzHWu3WkAVz4hMqrX6BPMGW2IxOuEUQyIaCBg1lI6QLiPMHvo2/J7gu4YfqRcH6i27W3HyzamEQIDAQABo4H1MIHyME4GA1UdIARHMEUwQwYFYEwBAQAwOjA4BggrBgEFBQcCARYsaHR0cDovL2FjcmFpei5pY3BicmFzaWwuZ292LmJyL0RQQ2FjcmFpei5wZGYwPwYDVR0fBDgwNjA0oDKgMIYuaHR0cDovL2FjcmFpei5pY3BicmFzaWwuZ292LmJyL0xDUmFjcmFpenY1LmNybDAfBgNVHSMEGDAWgBRpqL512cTvbOcTReRhbuVo+LZAXjAdBgNVHQ4EFgQUaai+ddnE72znE0XkYW7laPi2QF4wDwYDVR0TAQH/BAUwAwEB/zAOBgNVHQ8BAf8EBAMCAQYwDQYJKoZIhvcNAQENBQADggIBABRt2/JiWapef7o/plhR4PxymlMIp/JeZ5F0BZ1XafmYpl5g6pRokFrIRMFXLyEhlgo51I05InyCc9Td6UXjlsOASTc/LRavyjB/8NcQjlRYDh6xf7OdP05mFcT/0+6bYRtNgsnUbr10pfsK/UzyUvQWbumGS57hCZrAZOyd9MzukiF/azAa6JfoZk2nDkEudKOY8tRyTpMmDzN5fufPSC3v7tSJUqTqo5z7roN/FmckRzGAYyz5XulbOc5/UsAT/tk+KP/clbbqd/hhevmmdJclLr9qWZZcOgzuFU2YsgProtVu0fFNXGr6KK9fu44pOHajmMsTXK3X7r/Pwh19kFRow5F3RQMUZC6Re0YLfXh+ypnUSCzA+uL4JPtHIGyvkbWiulkustpOKUSVwBPzvA2sQUOvqdbAR7C8jcHYFJMuK2HZFji7pxcWWab/NKsFcJ3sluDjmhizpQaxbYTfAVXu3q8yd0su/BHHhBpteyHvYyyz0Eb9LUysR2cMtWvfPU6vnoPgYvOGO1CziyGEsgKULkCH4o2Vgl1gQuKWO4V68rFW8a/jvq28sbY+y/Ao0I5ohpnBcQOAawiFbz6yJtObajYMuztDDP8oY656EuuJXBJhuKAJPI/7WDtgfV8ffOh/iQGQATVMtgDN0gv8bn5NdUX8UMNX1sHhU3H1UpoW</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PLAN.DE ORÇ. </vt:lpstr>
      <vt:lpstr>'PLAN.DE ORÇ. '!Area_de_impressao</vt:lpstr>
      <vt:lpstr>'PLAN.DE ORÇ. '!Titulos_de_impressao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PMJM</dc:creator>
  <cp:lastModifiedBy>Geraldo Ângelo dos Santos</cp:lastModifiedBy>
  <cp:lastPrinted>2025-05-23T17:17:05Z</cp:lastPrinted>
  <dcterms:created xsi:type="dcterms:W3CDTF">2001-12-19T12:02:00Z</dcterms:created>
  <dcterms:modified xsi:type="dcterms:W3CDTF">2025-05-26T11:18:47Z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46F9D58403D24514B8C35AC3546333D0_13</vt:lpwstr>
  </property>
  <property fmtid="{D5CDD505-2E9C-101B-9397-08002B2CF9AE}" pid="3" name="KSOProductBuildVer">
    <vt:lpwstr>1046-12.2.0.13472</vt:lpwstr>
  </property>
</Properties>
</file>