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heme/theme1.xml" ContentType="application/vnd.openxmlformats-officedocument.them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mc:AlternateContent xmlns:mc="http://schemas.openxmlformats.org/markup-compatibility/2006">
    <mc:Choice Requires="x15">
      <x15ac:absPath xmlns:x15ac="http://schemas.microsoft.com/office/spreadsheetml/2010/11/ac" url="C:\Users\PMJM\Documents\00 -BACKUP ANGELO_10-24\R.Cob.M.L\00-Ref.Cobs. E.M.Lob_30-04-25\0-DOCs_Ampl.e Refs.Cobs.EM.Lob_licit\"/>
    </mc:Choice>
  </mc:AlternateContent>
  <xr:revisionPtr revIDLastSave="0" documentId="8_{578087E8-A38E-4F9D-A9D8-4AC16504EC5C}" xr6:coauthVersionLast="47" xr6:coauthVersionMax="47" xr10:uidLastSave="{00000000-0000-0000-0000-000000000000}"/>
  <bookViews>
    <workbookView xWindow="30" yWindow="0" windowWidth="18495" windowHeight="12600" tabRatio="693" firstSheet="4" activeTab="7" xr2:uid="{00000000-000D-0000-FFFF-FFFF00000000}"/>
  </bookViews>
  <sheets>
    <sheet name="COMP.01-REFLETOR" sheetId="11" r:id="rId1"/>
    <sheet name="COMP.02-COB.TELHA.TRANSL." sheetId="12" r:id="rId2"/>
    <sheet name="COMP.03-VENEZ.MET." sheetId="13" r:id="rId3"/>
    <sheet name="COMP.04-TRAMA DE MAD" sheetId="14" r:id="rId4"/>
    <sheet name="COMP.05-CONDUTOR 150" sheetId="15" r:id="rId5"/>
    <sheet name="COMP.06-PINT.ESMALTE" sheetId="16" r:id="rId6"/>
    <sheet name="MEM.DE CÁLC." sheetId="6" r:id="rId7"/>
    <sheet name="PLAN.DE ORÇ. " sheetId="1" r:id="rId8"/>
    <sheet name="CRONOGRAMA" sheetId="9" r:id="rId9"/>
  </sheets>
  <definedNames>
    <definedName name="_xlnm.Print_Area" localSheetId="0">'COMP.01-REFLETOR'!$A$1:$I$104</definedName>
    <definedName name="_xlnm.Print_Area" localSheetId="1">'COMP.02-COB.TELHA.TRANSL.'!$A$1:$I$195</definedName>
    <definedName name="_xlnm.Print_Area" localSheetId="2">'COMP.03-VENEZ.MET.'!$A$1:$I$353</definedName>
    <definedName name="_xlnm.Print_Area" localSheetId="3">'COMP.04-TRAMA DE MAD'!$A$1:$I$49</definedName>
    <definedName name="_xlnm.Print_Area" localSheetId="4">'COMP.05-CONDUTOR 150'!$A$1:$I$145</definedName>
    <definedName name="_xlnm.Print_Area" localSheetId="5">'COMP.06-PINT.ESMALTE'!$A$1:$I$157</definedName>
    <definedName name="_xlnm.Print_Area" localSheetId="8">CRONOGRAMA!$A$1:$P$38</definedName>
    <definedName name="_xlnm.Print_Area" localSheetId="6">'MEM.DE CÁLC.'!$A$1:$N$692</definedName>
    <definedName name="_xlnm.Print_Area" localSheetId="7">'PLAN.DE ORÇ. '!$A$1:$I$132</definedName>
    <definedName name="_xlnm.Print_Titles" localSheetId="6">'MEM.DE CÁLC.'!$1:$5</definedName>
    <definedName name="_xlnm.Print_Titles" localSheetId="7">'PLAN.DE ORÇ. '!$1:$6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 i="9" l="1"/>
  <c r="P12" i="9"/>
  <c r="P14" i="9"/>
  <c r="P16" i="9"/>
  <c r="P18" i="9"/>
  <c r="P20" i="9"/>
  <c r="P22" i="9"/>
  <c r="P8" i="9"/>
  <c r="B14" i="9"/>
  <c r="G31" i="13"/>
  <c r="E31" i="13"/>
  <c r="G29" i="1"/>
  <c r="H29" i="1" s="1"/>
  <c r="I29" i="1" s="1"/>
  <c r="N184" i="6"/>
  <c r="M184" i="6"/>
  <c r="F29" i="1" s="1"/>
  <c r="H182" i="6"/>
  <c r="G15" i="1"/>
  <c r="H15" i="1" s="1"/>
  <c r="N97" i="6"/>
  <c r="M97" i="6"/>
  <c r="F15" i="1" s="1"/>
  <c r="H95" i="6"/>
  <c r="G98" i="1"/>
  <c r="H98" i="1" s="1"/>
  <c r="G97" i="1"/>
  <c r="H97" i="1" s="1"/>
  <c r="G96" i="1"/>
  <c r="H96" i="1" s="1"/>
  <c r="G94" i="1"/>
  <c r="H94" i="1" s="1"/>
  <c r="G93" i="1"/>
  <c r="G92" i="1"/>
  <c r="G91" i="1"/>
  <c r="G90" i="1"/>
  <c r="G87" i="1"/>
  <c r="G86" i="1"/>
  <c r="G77" i="1"/>
  <c r="H77" i="1" s="1"/>
  <c r="G76" i="1"/>
  <c r="H76" i="1" s="1"/>
  <c r="G74" i="1"/>
  <c r="H74" i="1" s="1"/>
  <c r="G73" i="1"/>
  <c r="H73" i="1" s="1"/>
  <c r="G72" i="1"/>
  <c r="H72" i="1" s="1"/>
  <c r="G71" i="1"/>
  <c r="H71" i="1" s="1"/>
  <c r="G70" i="1"/>
  <c r="G69" i="1"/>
  <c r="G68" i="1"/>
  <c r="G67" i="1"/>
  <c r="G66" i="1"/>
  <c r="G65" i="1"/>
  <c r="G64" i="1"/>
  <c r="G63" i="1"/>
  <c r="G60" i="1"/>
  <c r="I15" i="1" l="1"/>
  <c r="G62" i="1"/>
  <c r="G61" i="1"/>
  <c r="G56" i="1"/>
  <c r="G55" i="1"/>
  <c r="G54" i="1"/>
  <c r="G53" i="1"/>
  <c r="G51" i="1"/>
  <c r="G50" i="1"/>
  <c r="G49" i="1"/>
  <c r="G48" i="1"/>
  <c r="G44" i="1"/>
  <c r="H44" i="1" s="1"/>
  <c r="G43" i="1"/>
  <c r="H43" i="1" s="1"/>
  <c r="G42" i="1"/>
  <c r="H42" i="1" s="1"/>
  <c r="G41" i="1"/>
  <c r="H41" i="1" s="1"/>
  <c r="G40" i="1"/>
  <c r="H40" i="1" s="1"/>
  <c r="G38" i="1"/>
  <c r="G37" i="1"/>
  <c r="G36" i="1"/>
  <c r="G35" i="1"/>
  <c r="G34" i="1"/>
  <c r="G32" i="1"/>
  <c r="G31" i="1"/>
  <c r="G27" i="1"/>
  <c r="G26" i="1"/>
  <c r="G25" i="1"/>
  <c r="H25" i="1" s="1"/>
  <c r="G22" i="1"/>
  <c r="G23" i="1"/>
  <c r="G21" i="1"/>
  <c r="G20" i="1"/>
  <c r="G19" i="1"/>
  <c r="G18" i="1"/>
  <c r="G14" i="1"/>
  <c r="H14" i="1" s="1"/>
  <c r="G13" i="1"/>
  <c r="G12" i="1"/>
  <c r="G11" i="1"/>
  <c r="N674" i="6"/>
  <c r="N671" i="6"/>
  <c r="N672" i="6"/>
  <c r="N670" i="6"/>
  <c r="M672" i="6"/>
  <c r="M671" i="6"/>
  <c r="M670" i="6"/>
  <c r="N665" i="6"/>
  <c r="N663" i="6"/>
  <c r="M663" i="6"/>
  <c r="N662" i="6"/>
  <c r="M662" i="6"/>
  <c r="N661" i="6"/>
  <c r="M661" i="6"/>
  <c r="N651" i="6"/>
  <c r="M651" i="6"/>
  <c r="F95" i="1" s="1"/>
  <c r="M633" i="6"/>
  <c r="H649" i="6"/>
  <c r="N656" i="6"/>
  <c r="M656" i="6"/>
  <c r="F96" i="1" s="1"/>
  <c r="I96" i="1" s="1"/>
  <c r="N646" i="6"/>
  <c r="M646" i="6"/>
  <c r="F94" i="1" s="1"/>
  <c r="I94" i="1" s="1"/>
  <c r="N636" i="6"/>
  <c r="N634" i="6"/>
  <c r="N633" i="6"/>
  <c r="M634" i="6"/>
  <c r="M632" i="6"/>
  <c r="N632" i="6"/>
  <c r="F38" i="12"/>
  <c r="E45" i="16"/>
  <c r="M636" i="6" l="1"/>
  <c r="F92" i="1" s="1"/>
  <c r="M674" i="6"/>
  <c r="F98" i="1" s="1"/>
  <c r="I98" i="1" s="1"/>
  <c r="M665" i="6"/>
  <c r="F97" i="1" s="1"/>
  <c r="I97" i="1" s="1"/>
  <c r="H630" i="6"/>
  <c r="N627" i="6"/>
  <c r="M627" i="6"/>
  <c r="F91" i="1" s="1"/>
  <c r="H625" i="6"/>
  <c r="N620" i="6"/>
  <c r="M620" i="6"/>
  <c r="F90" i="1" s="1"/>
  <c r="H618" i="6"/>
  <c r="H668" i="6"/>
  <c r="H659" i="6"/>
  <c r="H654" i="6"/>
  <c r="H644" i="6"/>
  <c r="N641" i="6"/>
  <c r="M641" i="6"/>
  <c r="F93" i="1" s="1"/>
  <c r="H639" i="6"/>
  <c r="N517" i="6"/>
  <c r="M517" i="6"/>
  <c r="N541" i="6"/>
  <c r="M541" i="6"/>
  <c r="N500" i="6"/>
  <c r="M500" i="6"/>
  <c r="N475" i="6"/>
  <c r="M475" i="6"/>
  <c r="N443" i="6"/>
  <c r="M443" i="6"/>
  <c r="N543" i="6"/>
  <c r="N533" i="6"/>
  <c r="N534" i="6"/>
  <c r="N535" i="6"/>
  <c r="N536" i="6"/>
  <c r="N537" i="6"/>
  <c r="N538" i="6"/>
  <c r="N539" i="6"/>
  <c r="N540" i="6"/>
  <c r="N532" i="6"/>
  <c r="M540" i="6"/>
  <c r="M539" i="6"/>
  <c r="M538" i="6"/>
  <c r="M537" i="6"/>
  <c r="M536" i="6"/>
  <c r="M535" i="6"/>
  <c r="M534" i="6"/>
  <c r="M533" i="6"/>
  <c r="M532" i="6"/>
  <c r="H530" i="6"/>
  <c r="N613" i="6"/>
  <c r="N611" i="6"/>
  <c r="M611" i="6"/>
  <c r="N610" i="6"/>
  <c r="M610" i="6"/>
  <c r="F31" i="15"/>
  <c r="D33" i="15"/>
  <c r="M543" i="6" l="1"/>
  <c r="F76" i="1" s="1"/>
  <c r="I76" i="1" s="1"/>
  <c r="M613" i="6"/>
  <c r="F87" i="1" s="1"/>
  <c r="D32" i="15"/>
  <c r="G32" i="15" s="1"/>
  <c r="F30" i="15"/>
  <c r="G33" i="15"/>
  <c r="D31" i="15"/>
  <c r="D30" i="15"/>
  <c r="G30" i="15" l="1"/>
  <c r="D34" i="15"/>
  <c r="G31" i="15"/>
  <c r="H31" i="13" l="1"/>
  <c r="H32" i="13" s="1"/>
  <c r="G12" i="13" s="1"/>
  <c r="G34" i="15"/>
  <c r="G16" i="15" s="1"/>
  <c r="F40" i="12" l="1"/>
  <c r="H40" i="12" s="1"/>
  <c r="F39" i="12"/>
  <c r="H39" i="12" s="1"/>
  <c r="E40" i="12"/>
  <c r="E39" i="12"/>
  <c r="H38" i="12"/>
  <c r="E38" i="12"/>
  <c r="I38" i="12" l="1"/>
  <c r="I39" i="12"/>
  <c r="I40" i="12"/>
  <c r="E41" i="12"/>
  <c r="I41" i="12" l="1"/>
  <c r="G16" i="12" s="1"/>
  <c r="I23" i="15"/>
  <c r="I24" i="15"/>
  <c r="I25" i="15" l="1"/>
  <c r="H415" i="6"/>
  <c r="N429" i="6"/>
  <c r="M429" i="6"/>
  <c r="F69" i="1" s="1"/>
  <c r="H427" i="6"/>
  <c r="N424" i="6"/>
  <c r="M424" i="6"/>
  <c r="F68" i="1" s="1"/>
  <c r="H422" i="6"/>
  <c r="N417" i="6"/>
  <c r="M417" i="6"/>
  <c r="F67" i="1" s="1"/>
  <c r="N516" i="6"/>
  <c r="M516" i="6"/>
  <c r="N515" i="6"/>
  <c r="M515" i="6"/>
  <c r="N514" i="6"/>
  <c r="M514" i="6"/>
  <c r="N513" i="6"/>
  <c r="M513" i="6"/>
  <c r="N512" i="6"/>
  <c r="M512" i="6"/>
  <c r="N511" i="6"/>
  <c r="M511" i="6"/>
  <c r="N510" i="6"/>
  <c r="M510" i="6"/>
  <c r="N509" i="6"/>
  <c r="M509" i="6"/>
  <c r="N508" i="6"/>
  <c r="M508" i="6"/>
  <c r="N486" i="6"/>
  <c r="N484" i="6"/>
  <c r="M484" i="6"/>
  <c r="N483" i="6"/>
  <c r="M483" i="6"/>
  <c r="N482" i="6"/>
  <c r="M482" i="6"/>
  <c r="H480" i="6"/>
  <c r="N499" i="6"/>
  <c r="M499" i="6"/>
  <c r="M498" i="6"/>
  <c r="M497" i="6"/>
  <c r="M496" i="6"/>
  <c r="M495" i="6"/>
  <c r="M494" i="6"/>
  <c r="M493" i="6"/>
  <c r="M492" i="6"/>
  <c r="M491" i="6"/>
  <c r="N474" i="6"/>
  <c r="M474" i="6"/>
  <c r="M473" i="6"/>
  <c r="M472" i="6"/>
  <c r="M471" i="6"/>
  <c r="M470" i="6"/>
  <c r="M469" i="6"/>
  <c r="M468" i="6"/>
  <c r="M467" i="6"/>
  <c r="M466" i="6"/>
  <c r="N436" i="6"/>
  <c r="M436" i="6"/>
  <c r="N435" i="6"/>
  <c r="M435" i="6"/>
  <c r="N412" i="6"/>
  <c r="N410" i="6"/>
  <c r="M410" i="6"/>
  <c r="N409" i="6"/>
  <c r="M409" i="6"/>
  <c r="N404" i="6"/>
  <c r="N402" i="6"/>
  <c r="N401" i="6"/>
  <c r="M402" i="6"/>
  <c r="M401" i="6"/>
  <c r="M486" i="6" l="1"/>
  <c r="M519" i="6"/>
  <c r="F74" i="1" s="1"/>
  <c r="I74" i="1" s="1"/>
  <c r="M477" i="6"/>
  <c r="F71" i="1" s="1"/>
  <c r="I71" i="1" s="1"/>
  <c r="M404" i="6"/>
  <c r="F65" i="1" s="1"/>
  <c r="M502" i="6"/>
  <c r="F73" i="1" s="1"/>
  <c r="I73" i="1" s="1"/>
  <c r="M412" i="6"/>
  <c r="F66" i="1" s="1"/>
  <c r="F72" i="1"/>
  <c r="I72" i="1" s="1"/>
  <c r="N369" i="6"/>
  <c r="N367" i="6"/>
  <c r="M367" i="6"/>
  <c r="N366" i="6"/>
  <c r="M366" i="6"/>
  <c r="H364" i="6"/>
  <c r="N377" i="6"/>
  <c r="N375" i="6"/>
  <c r="M375" i="6"/>
  <c r="N374" i="6"/>
  <c r="M374" i="6"/>
  <c r="H372" i="6"/>
  <c r="H348" i="6"/>
  <c r="N295" i="6"/>
  <c r="N293" i="6"/>
  <c r="N292" i="6"/>
  <c r="M293" i="6"/>
  <c r="M292" i="6"/>
  <c r="N233" i="6"/>
  <c r="M233" i="6"/>
  <c r="F36" i="1" s="1"/>
  <c r="H231" i="6"/>
  <c r="N228" i="6"/>
  <c r="M228" i="6"/>
  <c r="F35" i="1" s="1"/>
  <c r="H226" i="6"/>
  <c r="N208" i="6"/>
  <c r="M208" i="6"/>
  <c r="N216" i="6"/>
  <c r="M216" i="6"/>
  <c r="N218" i="6"/>
  <c r="N215" i="6"/>
  <c r="M215" i="6"/>
  <c r="H213" i="6"/>
  <c r="N194" i="6"/>
  <c r="N192" i="6"/>
  <c r="M192" i="6"/>
  <c r="N191" i="6"/>
  <c r="M191" i="6"/>
  <c r="N190" i="6"/>
  <c r="M190" i="6"/>
  <c r="N189" i="6"/>
  <c r="M189" i="6"/>
  <c r="N210" i="6"/>
  <c r="N207" i="6"/>
  <c r="M207" i="6"/>
  <c r="I23" i="11"/>
  <c r="M210" i="6" l="1"/>
  <c r="F32" i="1" s="1"/>
  <c r="M377" i="6"/>
  <c r="F62" i="1" s="1"/>
  <c r="M218" i="6"/>
  <c r="F33" i="1" s="1"/>
  <c r="M194" i="6"/>
  <c r="F30" i="1" s="1"/>
  <c r="M369" i="6"/>
  <c r="F61" i="1" s="1"/>
  <c r="N156" i="6" l="1"/>
  <c r="M156" i="6"/>
  <c r="N158" i="6"/>
  <c r="N155" i="6"/>
  <c r="M155" i="6"/>
  <c r="N131" i="6"/>
  <c r="M131" i="6"/>
  <c r="F22" i="1" s="1"/>
  <c r="N173" i="6"/>
  <c r="M173" i="6" l="1"/>
  <c r="N280" i="6"/>
  <c r="H69" i="1"/>
  <c r="H68" i="1"/>
  <c r="H399" i="6"/>
  <c r="I69" i="1" l="1"/>
  <c r="N396" i="6"/>
  <c r="N394" i="6"/>
  <c r="M394" i="6"/>
  <c r="N393" i="6"/>
  <c r="M393" i="6"/>
  <c r="H391" i="6"/>
  <c r="H407" i="6"/>
  <c r="M396" i="6" l="1"/>
  <c r="F64" i="1" s="1"/>
  <c r="I68" i="1"/>
  <c r="N684" i="6"/>
  <c r="H38" i="1" l="1"/>
  <c r="M275" i="6" l="1"/>
  <c r="H273" i="6"/>
  <c r="H36" i="1"/>
  <c r="N268" i="6"/>
  <c r="M268" i="6"/>
  <c r="F41" i="1" s="1"/>
  <c r="I41" i="1" s="1"/>
  <c r="H266" i="6"/>
  <c r="F42" i="1" l="1"/>
  <c r="I42" i="1" s="1"/>
  <c r="I36" i="1"/>
  <c r="H35" i="1"/>
  <c r="N262" i="6"/>
  <c r="M262" i="6"/>
  <c r="F40" i="1" s="1"/>
  <c r="I40" i="1" s="1"/>
  <c r="H260" i="6"/>
  <c r="H37" i="1"/>
  <c r="N275" i="6"/>
  <c r="M280" i="6"/>
  <c r="F43" i="1" s="1"/>
  <c r="I43" i="1" s="1"/>
  <c r="H278" i="6"/>
  <c r="I35" i="1" l="1"/>
  <c r="E683" i="6"/>
  <c r="N527" i="6"/>
  <c r="N525" i="6" l="1"/>
  <c r="M525" i="6"/>
  <c r="N498" i="6"/>
  <c r="N473" i="6"/>
  <c r="N442" i="6"/>
  <c r="M442" i="6"/>
  <c r="H34" i="1" l="1"/>
  <c r="N223" i="6"/>
  <c r="M223" i="6"/>
  <c r="F34" i="1" s="1"/>
  <c r="H221" i="6"/>
  <c r="N122" i="6"/>
  <c r="N120" i="6"/>
  <c r="M120" i="6"/>
  <c r="N177" i="6"/>
  <c r="M177" i="6"/>
  <c r="H70" i="1"/>
  <c r="N551" i="6"/>
  <c r="M551" i="6"/>
  <c r="F77" i="1" s="1"/>
  <c r="I77" i="1" s="1"/>
  <c r="H549" i="6"/>
  <c r="I34" i="1" l="1"/>
  <c r="I36" i="14" l="1"/>
  <c r="H67" i="1" l="1"/>
  <c r="N358" i="6" l="1"/>
  <c r="N361" i="6" l="1"/>
  <c r="N359" i="6"/>
  <c r="M359" i="6"/>
  <c r="M358" i="6"/>
  <c r="H356" i="6"/>
  <c r="N388" i="6"/>
  <c r="H66" i="1"/>
  <c r="N386" i="6"/>
  <c r="M386" i="6"/>
  <c r="N385" i="6"/>
  <c r="M385" i="6"/>
  <c r="H383" i="6"/>
  <c r="M388" i="6" l="1"/>
  <c r="M361" i="6"/>
  <c r="H63" i="1"/>
  <c r="H61" i="1"/>
  <c r="H62" i="1"/>
  <c r="H60" i="1"/>
  <c r="H46" i="1"/>
  <c r="H59" i="1"/>
  <c r="N556" i="6"/>
  <c r="H554" i="6"/>
  <c r="N524" i="6"/>
  <c r="M524" i="6"/>
  <c r="M527" i="6" s="1"/>
  <c r="H522" i="6"/>
  <c r="N519" i="6"/>
  <c r="H506" i="6"/>
  <c r="N502" i="6"/>
  <c r="N497" i="6"/>
  <c r="N496" i="6"/>
  <c r="N495" i="6"/>
  <c r="N494" i="6"/>
  <c r="N493" i="6"/>
  <c r="N492" i="6"/>
  <c r="N491" i="6"/>
  <c r="H489" i="6"/>
  <c r="N477" i="6"/>
  <c r="N472" i="6"/>
  <c r="N471" i="6"/>
  <c r="N470" i="6"/>
  <c r="N469" i="6"/>
  <c r="N468" i="6"/>
  <c r="N467" i="6"/>
  <c r="N466" i="6"/>
  <c r="H464" i="6"/>
  <c r="N445" i="6"/>
  <c r="N441" i="6"/>
  <c r="M441" i="6"/>
  <c r="N438" i="6"/>
  <c r="M438" i="6"/>
  <c r="N437" i="6"/>
  <c r="M437" i="6"/>
  <c r="N440" i="6"/>
  <c r="M440" i="6"/>
  <c r="N439" i="6"/>
  <c r="M439" i="6"/>
  <c r="N434" i="6"/>
  <c r="M434" i="6"/>
  <c r="H432" i="6"/>
  <c r="M445" i="6" l="1"/>
  <c r="I66" i="1"/>
  <c r="F63" i="1"/>
  <c r="I63" i="1" s="1"/>
  <c r="I67" i="1"/>
  <c r="F60" i="1"/>
  <c r="I62" i="1"/>
  <c r="F75" i="1"/>
  <c r="I60" i="1" l="1"/>
  <c r="F70" i="1"/>
  <c r="I70" i="1" s="1"/>
  <c r="I61" i="1"/>
  <c r="E556" i="6"/>
  <c r="M556" i="6" s="1"/>
  <c r="F78" i="1" s="1"/>
  <c r="E44" i="16"/>
  <c r="E46" i="16" s="1"/>
  <c r="G20" i="16" s="1"/>
  <c r="I33" i="16"/>
  <c r="I36" i="16"/>
  <c r="I24" i="16"/>
  <c r="I20" i="16"/>
  <c r="I16" i="16"/>
  <c r="I12" i="16"/>
  <c r="I39" i="16" l="1"/>
  <c r="I30" i="16"/>
  <c r="I16" i="12"/>
  <c r="I41" i="16" l="1"/>
  <c r="E33" i="11"/>
  <c r="E32" i="11"/>
  <c r="E31" i="11"/>
  <c r="I44" i="14"/>
  <c r="I47" i="14" s="1"/>
  <c r="I32" i="14"/>
  <c r="I28" i="14"/>
  <c r="I24" i="14"/>
  <c r="I20" i="14"/>
  <c r="I16" i="14"/>
  <c r="I12" i="14"/>
  <c r="E34" i="11" l="1"/>
  <c r="G12" i="11" s="1"/>
  <c r="I12" i="11" s="1"/>
  <c r="I18" i="11" s="1"/>
  <c r="F554" i="6"/>
  <c r="F289" i="6"/>
  <c r="G45" i="1" s="1"/>
  <c r="H45" i="1" s="1"/>
  <c r="I41" i="14"/>
  <c r="I49" i="14" s="1"/>
  <c r="M85" i="6"/>
  <c r="F13" i="1" s="1"/>
  <c r="H83" i="6"/>
  <c r="I36" i="9"/>
  <c r="B22" i="9"/>
  <c r="G103" i="1"/>
  <c r="H103" i="1" s="1"/>
  <c r="G102" i="1"/>
  <c r="H102" i="1" s="1"/>
  <c r="H101" i="1"/>
  <c r="B20" i="9"/>
  <c r="H100" i="1"/>
  <c r="H92" i="1"/>
  <c r="H91" i="1"/>
  <c r="H90" i="1"/>
  <c r="H89" i="1"/>
  <c r="B18" i="9"/>
  <c r="H88" i="1"/>
  <c r="H87" i="1"/>
  <c r="G84" i="1"/>
  <c r="H84" i="1" s="1"/>
  <c r="G83" i="1"/>
  <c r="H83" i="1" s="1"/>
  <c r="G82" i="1"/>
  <c r="H82" i="1" s="1"/>
  <c r="G81" i="1"/>
  <c r="H81" i="1" s="1"/>
  <c r="H80" i="1"/>
  <c r="B16" i="9"/>
  <c r="H56" i="1"/>
  <c r="H55" i="1"/>
  <c r="H51" i="1"/>
  <c r="H50" i="1"/>
  <c r="H49" i="1"/>
  <c r="H48" i="1"/>
  <c r="H47" i="1"/>
  <c r="B12" i="9"/>
  <c r="H31" i="1"/>
  <c r="G24" i="1"/>
  <c r="H24" i="1" s="1"/>
  <c r="H23" i="1"/>
  <c r="H22" i="1"/>
  <c r="H21" i="1"/>
  <c r="H20" i="1"/>
  <c r="H19" i="1"/>
  <c r="H18" i="1"/>
  <c r="H17" i="1"/>
  <c r="B10" i="9"/>
  <c r="H16" i="1"/>
  <c r="H13" i="1"/>
  <c r="H12" i="1"/>
  <c r="H11" i="1"/>
  <c r="G10" i="1"/>
  <c r="H10" i="1" s="1"/>
  <c r="G9" i="1"/>
  <c r="H9" i="1" s="1"/>
  <c r="G8" i="1"/>
  <c r="H8" i="1" s="1"/>
  <c r="C7" i="1"/>
  <c r="B8" i="9" s="1"/>
  <c r="N691" i="6"/>
  <c r="H689" i="6"/>
  <c r="N686" i="6"/>
  <c r="N683" i="6"/>
  <c r="N682" i="6"/>
  <c r="N681" i="6"/>
  <c r="H679" i="6"/>
  <c r="N256" i="6"/>
  <c r="M256" i="6"/>
  <c r="H254" i="6"/>
  <c r="N251" i="6"/>
  <c r="M251" i="6"/>
  <c r="H249" i="6"/>
  <c r="N246" i="6"/>
  <c r="M246" i="6"/>
  <c r="H244" i="6"/>
  <c r="N104" i="6"/>
  <c r="M104" i="6"/>
  <c r="H102" i="6"/>
  <c r="N605" i="6"/>
  <c r="M605" i="6"/>
  <c r="F86" i="1" s="1"/>
  <c r="H603" i="6"/>
  <c r="N600" i="6"/>
  <c r="N598" i="6"/>
  <c r="M598" i="6"/>
  <c r="N597" i="6"/>
  <c r="M597" i="6"/>
  <c r="H595" i="6"/>
  <c r="H608" i="6"/>
  <c r="N592" i="6"/>
  <c r="N590" i="6"/>
  <c r="M590" i="6"/>
  <c r="N589" i="6"/>
  <c r="M589" i="6"/>
  <c r="H587" i="6"/>
  <c r="N580" i="6"/>
  <c r="N578" i="6"/>
  <c r="M578" i="6"/>
  <c r="N577" i="6"/>
  <c r="M577" i="6"/>
  <c r="H575" i="6"/>
  <c r="N572" i="6"/>
  <c r="N570" i="6"/>
  <c r="M570" i="6"/>
  <c r="N569" i="6"/>
  <c r="M569" i="6"/>
  <c r="H567" i="6"/>
  <c r="N564" i="6"/>
  <c r="M564" i="6"/>
  <c r="F81" i="1" s="1"/>
  <c r="H562" i="6"/>
  <c r="N337" i="6"/>
  <c r="M337" i="6"/>
  <c r="F54" i="1" s="1"/>
  <c r="H335" i="6"/>
  <c r="N332" i="6"/>
  <c r="M332" i="6"/>
  <c r="F53" i="1" s="1"/>
  <c r="H330" i="6"/>
  <c r="N327" i="6"/>
  <c r="M327" i="6"/>
  <c r="F52" i="1" s="1"/>
  <c r="H325" i="6"/>
  <c r="N350" i="6"/>
  <c r="M350" i="6"/>
  <c r="F56" i="1" s="1"/>
  <c r="N344" i="6"/>
  <c r="M344" i="6"/>
  <c r="F55" i="1" s="1"/>
  <c r="H342" i="6"/>
  <c r="N302" i="6"/>
  <c r="M302" i="6"/>
  <c r="F48" i="1" s="1"/>
  <c r="H300" i="6"/>
  <c r="N312" i="6"/>
  <c r="M312" i="6"/>
  <c r="F49" i="1" s="1"/>
  <c r="H310" i="6"/>
  <c r="N317" i="6"/>
  <c r="M317" i="6"/>
  <c r="F50" i="1" s="1"/>
  <c r="H315" i="6"/>
  <c r="N322" i="6"/>
  <c r="M322" i="6"/>
  <c r="F51" i="1" s="1"/>
  <c r="H320" i="6"/>
  <c r="N286" i="6"/>
  <c r="M286" i="6"/>
  <c r="F44" i="1" s="1"/>
  <c r="I44" i="1" s="1"/>
  <c r="H284" i="6"/>
  <c r="H205" i="6"/>
  <c r="N199" i="6"/>
  <c r="M199" i="6"/>
  <c r="F31" i="1" s="1"/>
  <c r="H197" i="6"/>
  <c r="N291" i="6"/>
  <c r="M291" i="6"/>
  <c r="M295" i="6" s="1"/>
  <c r="H289" i="6"/>
  <c r="N154" i="6"/>
  <c r="M154" i="6"/>
  <c r="H152" i="6"/>
  <c r="N179" i="6"/>
  <c r="N176" i="6"/>
  <c r="M176" i="6"/>
  <c r="N175" i="6"/>
  <c r="M175" i="6"/>
  <c r="N174" i="6"/>
  <c r="M174" i="6"/>
  <c r="H171" i="6"/>
  <c r="H187" i="6"/>
  <c r="N168" i="6"/>
  <c r="M168" i="6"/>
  <c r="F27" i="1" s="1"/>
  <c r="H166" i="6"/>
  <c r="N141" i="6"/>
  <c r="M141" i="6"/>
  <c r="F24" i="1" s="1"/>
  <c r="H139" i="6"/>
  <c r="H129" i="6"/>
  <c r="N136" i="6"/>
  <c r="M136" i="6"/>
  <c r="F23" i="1" s="1"/>
  <c r="H134" i="6"/>
  <c r="N149" i="6"/>
  <c r="N147" i="6"/>
  <c r="M147" i="6"/>
  <c r="N146" i="6"/>
  <c r="M146" i="6"/>
  <c r="H144" i="6"/>
  <c r="N109" i="6"/>
  <c r="M109" i="6"/>
  <c r="H107" i="6"/>
  <c r="N114" i="6"/>
  <c r="M114" i="6"/>
  <c r="F20" i="1" s="1"/>
  <c r="H112" i="6"/>
  <c r="N119" i="6"/>
  <c r="M119" i="6"/>
  <c r="H117" i="6"/>
  <c r="M75" i="6"/>
  <c r="F11" i="1" s="1"/>
  <c r="H73" i="6"/>
  <c r="M80" i="6"/>
  <c r="F12" i="1" s="1"/>
  <c r="H78" i="6"/>
  <c r="N92" i="6"/>
  <c r="M92" i="6"/>
  <c r="F14" i="1" s="1"/>
  <c r="H90" i="6"/>
  <c r="N70" i="6"/>
  <c r="M70" i="6"/>
  <c r="F10" i="1" s="1"/>
  <c r="H68" i="6"/>
  <c r="N65" i="6"/>
  <c r="M65" i="6"/>
  <c r="F9" i="1" s="1"/>
  <c r="H63" i="6"/>
  <c r="N59" i="6"/>
  <c r="M59" i="6"/>
  <c r="F8" i="1" s="1"/>
  <c r="H57" i="6"/>
  <c r="I12" i="15"/>
  <c r="I22" i="13"/>
  <c r="I20" i="13"/>
  <c r="I26" i="13" s="1"/>
  <c r="I12" i="13"/>
  <c r="I27" i="12"/>
  <c r="I25" i="12"/>
  <c r="I14" i="12"/>
  <c r="I12" i="12"/>
  <c r="I21" i="11"/>
  <c r="I26" i="11" s="1"/>
  <c r="M580" i="6" l="1"/>
  <c r="M179" i="6"/>
  <c r="M600" i="6"/>
  <c r="F85" i="1" s="1"/>
  <c r="M572" i="6"/>
  <c r="F82" i="1" s="1"/>
  <c r="I82" i="1" s="1"/>
  <c r="M592" i="6"/>
  <c r="F84" i="1" s="1"/>
  <c r="I84" i="1" s="1"/>
  <c r="M122" i="6"/>
  <c r="F21" i="1" s="1"/>
  <c r="M149" i="6"/>
  <c r="M158" i="6"/>
  <c r="F26" i="1" s="1"/>
  <c r="H65" i="1"/>
  <c r="I65" i="1" s="1"/>
  <c r="G78" i="1"/>
  <c r="H78" i="1" s="1"/>
  <c r="I78" i="1" s="1"/>
  <c r="F37" i="1"/>
  <c r="I37" i="1" s="1"/>
  <c r="M683" i="6"/>
  <c r="F19" i="1"/>
  <c r="I19" i="1" s="1"/>
  <c r="I90" i="1"/>
  <c r="F18" i="1"/>
  <c r="I18" i="1" s="1"/>
  <c r="F39" i="1"/>
  <c r="F38" i="1"/>
  <c r="I38" i="1" s="1"/>
  <c r="E682" i="6"/>
  <c r="M682" i="6" s="1"/>
  <c r="I24" i="1"/>
  <c r="E684" i="6"/>
  <c r="M684" i="6" s="1"/>
  <c r="F83" i="1"/>
  <c r="I83" i="1" s="1"/>
  <c r="F45" i="1"/>
  <c r="I45" i="1" s="1"/>
  <c r="F28" i="1"/>
  <c r="I22" i="12"/>
  <c r="I17" i="13"/>
  <c r="I28" i="11"/>
  <c r="F254" i="6" s="1"/>
  <c r="I31" i="12"/>
  <c r="I81" i="1"/>
  <c r="F325" i="6"/>
  <c r="I14" i="1"/>
  <c r="I87" i="1"/>
  <c r="I51" i="1"/>
  <c r="I12" i="1"/>
  <c r="I23" i="1"/>
  <c r="I22" i="1"/>
  <c r="I50" i="1"/>
  <c r="I49" i="1"/>
  <c r="I92" i="1"/>
  <c r="I91" i="1"/>
  <c r="I55" i="1"/>
  <c r="I31" i="1"/>
  <c r="I13" i="1"/>
  <c r="I9" i="1"/>
  <c r="I8" i="1"/>
  <c r="I11" i="1"/>
  <c r="I48" i="1"/>
  <c r="I10" i="1"/>
  <c r="I56" i="1"/>
  <c r="I20" i="1"/>
  <c r="D7" i="1" l="1"/>
  <c r="H54" i="1"/>
  <c r="I54" i="1" s="1"/>
  <c r="G52" i="1"/>
  <c r="H52" i="1" s="1"/>
  <c r="I52" i="1" s="1"/>
  <c r="I21" i="1"/>
  <c r="F25" i="1"/>
  <c r="I25" i="1" s="1"/>
  <c r="H93" i="1"/>
  <c r="I93" i="1" s="1"/>
  <c r="G39" i="1"/>
  <c r="H39" i="1" s="1"/>
  <c r="I39" i="1" s="1"/>
  <c r="E681" i="6"/>
  <c r="M681" i="6" s="1"/>
  <c r="M686" i="6" s="1"/>
  <c r="I16" i="15"/>
  <c r="I20" i="15" s="1"/>
  <c r="I27" i="15" s="1"/>
  <c r="I33" i="12"/>
  <c r="F171" i="6" s="1"/>
  <c r="I28" i="13"/>
  <c r="F187" i="6" s="1"/>
  <c r="H32" i="1"/>
  <c r="I32" i="1" s="1"/>
  <c r="H53" i="1"/>
  <c r="I53" i="1" s="1"/>
  <c r="F649" i="6" l="1"/>
  <c r="G95" i="1" s="1"/>
  <c r="H95" i="1" s="1"/>
  <c r="I95" i="1" s="1"/>
  <c r="D89" i="1" s="1"/>
  <c r="E18" i="9" s="1"/>
  <c r="F213" i="6"/>
  <c r="D47" i="1"/>
  <c r="E12" i="9" s="1"/>
  <c r="H27" i="1"/>
  <c r="I27" i="1" s="1"/>
  <c r="G28" i="1"/>
  <c r="H28" i="1" s="1"/>
  <c r="I28" i="1" s="1"/>
  <c r="H26" i="1"/>
  <c r="I26" i="1" s="1"/>
  <c r="G30" i="1"/>
  <c r="H30" i="1" s="1"/>
  <c r="I30" i="1" s="1"/>
  <c r="F595" i="6"/>
  <c r="F522" i="6"/>
  <c r="E691" i="6"/>
  <c r="M691" i="6" s="1"/>
  <c r="F103" i="1" s="1"/>
  <c r="I103" i="1" s="1"/>
  <c r="E8" i="9"/>
  <c r="K9" i="9" l="1"/>
  <c r="O9" i="9"/>
  <c r="L9" i="9"/>
  <c r="H9" i="9"/>
  <c r="I9" i="9"/>
  <c r="M9" i="9"/>
  <c r="G9" i="9"/>
  <c r="J9" i="9"/>
  <c r="N9" i="9"/>
  <c r="I13" i="9"/>
  <c r="M13" i="9"/>
  <c r="G13" i="9"/>
  <c r="J13" i="9"/>
  <c r="N13" i="9"/>
  <c r="K13" i="9"/>
  <c r="O13" i="9"/>
  <c r="H13" i="9"/>
  <c r="L13" i="9"/>
  <c r="I19" i="9"/>
  <c r="M19" i="9"/>
  <c r="J19" i="9"/>
  <c r="N19" i="9"/>
  <c r="G19" i="9"/>
  <c r="K19" i="9"/>
  <c r="O19" i="9"/>
  <c r="H19" i="9"/>
  <c r="L19" i="9"/>
  <c r="H64" i="1"/>
  <c r="I64" i="1" s="1"/>
  <c r="G75" i="1"/>
  <c r="H75" i="1" s="1"/>
  <c r="I75" i="1" s="1"/>
  <c r="H86" i="1"/>
  <c r="I86" i="1" s="1"/>
  <c r="G85" i="1"/>
  <c r="H85" i="1" s="1"/>
  <c r="I85" i="1" s="1"/>
  <c r="F102" i="1"/>
  <c r="I102" i="1" s="1"/>
  <c r="D101" i="1" s="1"/>
  <c r="P13" i="9" l="1"/>
  <c r="P19" i="9"/>
  <c r="P9" i="9"/>
  <c r="D80" i="1"/>
  <c r="E16" i="9" s="1"/>
  <c r="D59" i="1"/>
  <c r="E14" i="9" s="1"/>
  <c r="E20" i="9"/>
  <c r="I17" i="9" l="1"/>
  <c r="M17" i="9"/>
  <c r="J17" i="9"/>
  <c r="N17" i="9"/>
  <c r="K17" i="9"/>
  <c r="O17" i="9"/>
  <c r="G17" i="9"/>
  <c r="H17" i="9"/>
  <c r="L17" i="9"/>
  <c r="I15" i="9"/>
  <c r="M15" i="9"/>
  <c r="J15" i="9"/>
  <c r="N15" i="9"/>
  <c r="K15" i="9"/>
  <c r="O15" i="9"/>
  <c r="H15" i="9"/>
  <c r="L15" i="9"/>
  <c r="G15" i="9"/>
  <c r="I21" i="9"/>
  <c r="M21" i="9"/>
  <c r="G21" i="9"/>
  <c r="J21" i="9"/>
  <c r="N21" i="9"/>
  <c r="K21" i="9"/>
  <c r="O21" i="9"/>
  <c r="H21" i="9"/>
  <c r="L21" i="9"/>
  <c r="G33" i="1"/>
  <c r="H33" i="1" s="1"/>
  <c r="I33" i="1" s="1"/>
  <c r="P17" i="9" l="1"/>
  <c r="P15" i="9"/>
  <c r="P21" i="9"/>
  <c r="D17" i="1"/>
  <c r="D105" i="1" s="1"/>
  <c r="E10" i="9" l="1"/>
  <c r="G109" i="1"/>
  <c r="G110" i="1"/>
  <c r="I110" i="1" s="1"/>
  <c r="I11" i="9" l="1"/>
  <c r="M11" i="9"/>
  <c r="J11" i="9"/>
  <c r="N11" i="9"/>
  <c r="G11" i="9"/>
  <c r="K11" i="9"/>
  <c r="O11" i="9"/>
  <c r="H11" i="9"/>
  <c r="L11" i="9"/>
  <c r="I109" i="1"/>
  <c r="D108" i="1" s="1"/>
  <c r="D113" i="1" s="1"/>
  <c r="D5" i="1" s="1"/>
  <c r="P11" i="9" l="1"/>
  <c r="I131" i="1"/>
  <c r="E22" i="9"/>
  <c r="I23" i="9" l="1"/>
  <c r="M23" i="9"/>
  <c r="M36" i="9" s="1"/>
  <c r="J23" i="9"/>
  <c r="J36" i="9" s="1"/>
  <c r="N23" i="9"/>
  <c r="N36" i="9" s="1"/>
  <c r="K23" i="9"/>
  <c r="K36" i="9" s="1"/>
  <c r="O23" i="9"/>
  <c r="O36" i="9" s="1"/>
  <c r="H23" i="9"/>
  <c r="H36" i="9" s="1"/>
  <c r="L23" i="9"/>
  <c r="L36" i="9" s="1"/>
  <c r="G23" i="9"/>
  <c r="E36" i="9"/>
  <c r="F8" i="9" s="1"/>
  <c r="F16" i="9" l="1"/>
  <c r="F18" i="9"/>
  <c r="F20" i="9"/>
  <c r="H37" i="9"/>
  <c r="J37" i="9"/>
  <c r="O37" i="9"/>
  <c r="M37" i="9"/>
  <c r="H5" i="9"/>
  <c r="I37" i="9"/>
  <c r="F22" i="9"/>
  <c r="F12" i="9"/>
  <c r="G36" i="9"/>
  <c r="G37" i="9" s="1"/>
  <c r="P23" i="9"/>
  <c r="P36" i="9" s="1"/>
  <c r="K37" i="9"/>
  <c r="F10" i="9"/>
  <c r="L37" i="9"/>
  <c r="N37" i="9"/>
  <c r="F14" i="9"/>
  <c r="F36" i="9" l="1"/>
  <c r="G38" i="9"/>
  <c r="H38" i="9" s="1"/>
  <c r="J38" i="9" s="1"/>
  <c r="K38" i="9" s="1"/>
  <c r="L38" i="9" s="1"/>
  <c r="M38" i="9" s="1"/>
  <c r="N38" i="9" s="1"/>
  <c r="O38" i="9" s="1"/>
  <c r="P38" i="9" s="1"/>
</calcChain>
</file>

<file path=xl/sharedStrings.xml><?xml version="1.0" encoding="utf-8"?>
<sst xmlns="http://schemas.openxmlformats.org/spreadsheetml/2006/main" count="2345" uniqueCount="634">
  <si>
    <t>Serviço:</t>
  </si>
  <si>
    <t>(A) Equipamento</t>
  </si>
  <si>
    <t>Código</t>
  </si>
  <si>
    <t>Ut. Pr</t>
  </si>
  <si>
    <t>Ut. Impr</t>
  </si>
  <si>
    <t>Vl.Hr.Prod.</t>
  </si>
  <si>
    <t>Vl.Hr.Imp.</t>
  </si>
  <si>
    <t>Consumo</t>
  </si>
  <si>
    <t>Custo Horário</t>
  </si>
  <si>
    <t xml:space="preserve">(A) Total: </t>
  </si>
  <si>
    <t>(B)Mão-de-obra</t>
  </si>
  <si>
    <t>Eq. Salarial</t>
  </si>
  <si>
    <t>Sal/Hora</t>
  </si>
  <si>
    <t>Encargos(%)</t>
  </si>
  <si>
    <t xml:space="preserve">(B)Total: </t>
  </si>
  <si>
    <t>Custo Horário da Execução (A) + (B) 0,00</t>
  </si>
  <si>
    <t>(D) Produção da equipe 1,0000</t>
  </si>
  <si>
    <t xml:space="preserve">(E) Custo Unitário da Execução [(A) + (B)] / (D) </t>
  </si>
  <si>
    <t>(F) Materiais</t>
  </si>
  <si>
    <t>Unid.</t>
  </si>
  <si>
    <t>Custo unitário</t>
  </si>
  <si>
    <t>Custo</t>
  </si>
  <si>
    <t>Refletor Led 200w Holofote Bivolt  6500k Prova D'Agua</t>
  </si>
  <si>
    <t xml:space="preserve">MERCADO </t>
  </si>
  <si>
    <t xml:space="preserve">UNID. </t>
  </si>
  <si>
    <t xml:space="preserve">(F) Total: </t>
  </si>
  <si>
    <t>(G) Serviços</t>
  </si>
  <si>
    <t xml:space="preserve">ELETRICISTA COM ENCARGOS COMPLEMENTARES </t>
  </si>
  <si>
    <t>ED-50373</t>
  </si>
  <si>
    <t>hora</t>
  </si>
  <si>
    <t>(G) Total:</t>
  </si>
  <si>
    <t>Custo Direto Total (E) + (F) + (G)</t>
  </si>
  <si>
    <t>COBERTURA EM TELHA TRANSLÚCIDA DE POLICARBONATO, TIPO ONDULADA, ESP. 177MM, EXCLUSIVE CUMEEIRA E ENGRADAMENTO, INCLUSIVE ACESSÓRIOS DE FIXAÇÃO E IÇAMENTO MANUALVERTICAL</t>
  </si>
  <si>
    <t xml:space="preserve">CONJUNTO VEDAÇÃO ELÁSTICA (DIÂMETRO DO FURO: 8MM)
</t>
  </si>
  <si>
    <t>MATED-11377</t>
  </si>
  <si>
    <t>PARAFUSO (ROSCA: SOBERBA|CABEÇA: SEXTAVADA|MATERIAL: AÇO| ACABAMENTO: ZINCADO| COMPRIMENTO: 110MM| DIÂMETRO: 8MM)</t>
  </si>
  <si>
    <t>MATED-11334</t>
  </si>
  <si>
    <t>M2</t>
  </si>
  <si>
    <t>AJUDANTE DE TELHADISTA COM ENCARGOS COMPLEMENTARES</t>
  </si>
  <si>
    <t>ED-50364</t>
  </si>
  <si>
    <t>TELHADISTA COM ENCARGOS COMPLEMENTARES</t>
  </si>
  <si>
    <t>ED-50386</t>
  </si>
  <si>
    <t>VENEZIANA METÁLICA</t>
  </si>
  <si>
    <t>MERCADO</t>
  </si>
  <si>
    <t>m2</t>
  </si>
  <si>
    <t>SERRALHEIRO COM ENCARGOS COMPLEMENTARES</t>
  </si>
  <si>
    <t>ED-7830</t>
  </si>
  <si>
    <t>SERVENTE COM ENCARGOS COMPLEMENTARES</t>
  </si>
  <si>
    <t>ED-50367</t>
  </si>
  <si>
    <t>TRAMA DE MADEIRA COMPOSTA POR TERÇAS DE MADEIRA PARAJU PARA TELHADOS DE ATÉ 2 ÁGUAS PARA TELHA ERMOACÚSTICA, INCLUSO TRANSPORTE VERTICAL.</t>
  </si>
  <si>
    <t>PEÇA DE MADEIRA PARAJU APARELHADA (MEDIDAS 12X6CM|TIPO: TERÇA/VIGA), INCLUSIVE FIXAÇÃO E IÇAMENTO MANUAL VERTICAL</t>
  </si>
  <si>
    <t>M</t>
  </si>
  <si>
    <t xml:space="preserve">PREGO DE ACO POLIDO COM CABECA 22 X 48 (4 1/4 X 5) </t>
  </si>
  <si>
    <t>KG</t>
  </si>
  <si>
    <t xml:space="preserve">AJUDANTE DE CARPINTEIRO COM ENCARGOS COMPLEMENTARES </t>
  </si>
  <si>
    <t>H</t>
  </si>
  <si>
    <t xml:space="preserve"> CARPINTEIRO DE FORMAS COM ENCARGOS COMPLEMENTARES </t>
  </si>
  <si>
    <t>GUINCHO ELÉTRICO DE COLUNA, CAPACIDADE 400 KG, COM MOTO FREIO, MOTOR TRIFÁSICO DE 1,25 CV - CHP DIURNO. AF_03/2016</t>
  </si>
  <si>
    <t>CHP</t>
  </si>
  <si>
    <t>GUINCHO ELÉTRICO DE COLUNA, CAPACIDADE 400 KG, COM MOTO FREIO, MOTOR TRIFÁSICO DE 1,25 CV - CHI DIURNO. AF_03/2016</t>
  </si>
  <si>
    <t>CHI</t>
  </si>
  <si>
    <t>CONDUTOR CIRCULAR DE ÁGUA PLUVIAL PARA DO TELHADO EM TUBO DE PVC, DIÂMETRO DE 150MM, INCLUSIVE CONEXÕES E SUPORTES</t>
  </si>
  <si>
    <t>PASTA LUBRIFICANTE PARA TUBO DE PVC (DENSIDADE MÉDIA: 1000KG/M3)</t>
  </si>
  <si>
    <t xml:space="preserve">MATED-11680 </t>
  </si>
  <si>
    <t>TUBO PBV DE PVC BRANCO PARA ESGOTO SERIE NORMAL (DIÂMETRO DA SEÇÃO: 150MM)</t>
  </si>
  <si>
    <t xml:space="preserve"> AJUDANTE DE BOMBEIRO/ENCANADOR COM ENCARGOS COMPLEMENTARES</t>
  </si>
  <si>
    <t>ED-50363</t>
  </si>
  <si>
    <t xml:space="preserve"> BOMBEIRO/ENCANADOR COM ENCARGOS COMPLEMENTARES</t>
  </si>
  <si>
    <t>ED-50374</t>
  </si>
  <si>
    <t xml:space="preserve">Site </t>
  </si>
  <si>
    <t>Link</t>
  </si>
  <si>
    <t>Valor</t>
  </si>
  <si>
    <t xml:space="preserve">Valor p/m </t>
  </si>
  <si>
    <t>Leroy Merlin</t>
  </si>
  <si>
    <t>Mercado Livre</t>
  </si>
  <si>
    <t>Média</t>
  </si>
  <si>
    <t>MEMÓRIA DE CÁLCULO</t>
  </si>
  <si>
    <t>OBRA:</t>
  </si>
  <si>
    <t>DATA:</t>
  </si>
  <si>
    <t>ROTEIRO GENÉRICO BÁSICO - EDIFICAÇÕES</t>
  </si>
  <si>
    <t xml:space="preserve"> - SERVIÇOS PRELIMINARES</t>
  </si>
  <si>
    <t xml:space="preserve"> - MOVIMENTO DE TERRA</t>
  </si>
  <si>
    <t>1.1</t>
  </si>
  <si>
    <t xml:space="preserve"> - PLACA DE IDENTIFICAÇÃO DA OBRA</t>
  </si>
  <si>
    <t>2.1</t>
  </si>
  <si>
    <t xml:space="preserve"> - ESCAVAÇÃO MECÂNICA</t>
  </si>
  <si>
    <t>1.2</t>
  </si>
  <si>
    <t xml:space="preserve"> - CAPINA E LIMPEZA</t>
  </si>
  <si>
    <t>2.2</t>
  </si>
  <si>
    <t xml:space="preserve"> - ESCAVAÇÃO MANUAL</t>
  </si>
  <si>
    <t>1.3</t>
  </si>
  <si>
    <t xml:space="preserve"> - BARRACÃO DE OBRA</t>
  </si>
  <si>
    <t>2.3</t>
  </si>
  <si>
    <t xml:space="preserve"> - CARGA MECÂNICA</t>
  </si>
  <si>
    <t>1.4</t>
  </si>
  <si>
    <t xml:space="preserve"> - TAPUME</t>
  </si>
  <si>
    <t>2.4</t>
  </si>
  <si>
    <t xml:space="preserve"> - CARGA MANUAL</t>
  </si>
  <si>
    <t>1.5</t>
  </si>
  <si>
    <t xml:space="preserve"> - LOCAÇÃO</t>
  </si>
  <si>
    <t>2.5</t>
  </si>
  <si>
    <t xml:space="preserve"> - TRANSPORTE PARA BOTA-FORA</t>
  </si>
  <si>
    <t xml:space="preserve"> - INFRAESTRUTURA</t>
  </si>
  <si>
    <t xml:space="preserve"> - SUPERESTRUTURA</t>
  </si>
  <si>
    <t>3.1</t>
  </si>
  <si>
    <t xml:space="preserve"> - FUNDAÇÕES</t>
  </si>
  <si>
    <t>4.1</t>
  </si>
  <si>
    <t xml:space="preserve"> - VIGAS E PILARES</t>
  </si>
  <si>
    <t>3.1.1</t>
  </si>
  <si>
    <t>4.1.1</t>
  </si>
  <si>
    <t xml:space="preserve"> - CORTE, DOBRA E ARMAÇÃO DE FERRAGENS</t>
  </si>
  <si>
    <t>3.1.2</t>
  </si>
  <si>
    <t xml:space="preserve"> - LASTRO DE CONCRETO MAGRO</t>
  </si>
  <si>
    <t>4.1.2</t>
  </si>
  <si>
    <t xml:space="preserve"> - FORMA</t>
  </si>
  <si>
    <t>3.1.3</t>
  </si>
  <si>
    <t>4.1.3</t>
  </si>
  <si>
    <t xml:space="preserve"> - CONCRETO</t>
  </si>
  <si>
    <t>3.1.4</t>
  </si>
  <si>
    <t>4.2</t>
  </si>
  <si>
    <t xml:space="preserve"> - LAJES DE PISO E DE COBERTURA</t>
  </si>
  <si>
    <t xml:space="preserve"> - VEDAÇÃO E FECHAMENTOS</t>
  </si>
  <si>
    <t>4.2.1</t>
  </si>
  <si>
    <t xml:space="preserve"> - CIMBRAMENTO</t>
  </si>
  <si>
    <t>5.1</t>
  </si>
  <si>
    <t xml:space="preserve"> - ALVENARIA 0,10 M</t>
  </si>
  <si>
    <t>4.2.2</t>
  </si>
  <si>
    <t>5.2</t>
  </si>
  <si>
    <t xml:space="preserve"> - ALVENARIA 0,15 M</t>
  </si>
  <si>
    <t>4.2.3</t>
  </si>
  <si>
    <t xml:space="preserve"> - COBERTURA</t>
  </si>
  <si>
    <t>4.2.4</t>
  </si>
  <si>
    <t xml:space="preserve"> - CONCRETO ESTRUTURAL</t>
  </si>
  <si>
    <t>6.1</t>
  </si>
  <si>
    <t xml:space="preserve"> - ENGRADAMENTO</t>
  </si>
  <si>
    <t xml:space="preserve"> - INSTALAÇÕES HIDRO-SANITÁRIAS</t>
  </si>
  <si>
    <t>6.2</t>
  </si>
  <si>
    <t xml:space="preserve"> - COBERTURA EM TELHA DE FIRBROCIMENTO</t>
  </si>
  <si>
    <t>7.1</t>
  </si>
  <si>
    <t xml:space="preserve"> - PONTO DE ÁGUA</t>
  </si>
  <si>
    <t>6.3</t>
  </si>
  <si>
    <t xml:space="preserve"> - CALHA DE CHAPA GALVANIZADA</t>
  </si>
  <si>
    <t>7.2</t>
  </si>
  <si>
    <t xml:space="preserve"> - PONTO DE ESGOTO</t>
  </si>
  <si>
    <t>6.4</t>
  </si>
  <si>
    <t xml:space="preserve"> - CONDUTOR DE TUBO PVC</t>
  </si>
  <si>
    <t>7.3</t>
  </si>
  <si>
    <t xml:space="preserve"> - CAIXA D'ÁGUA</t>
  </si>
  <si>
    <t>7.4</t>
  </si>
  <si>
    <t xml:space="preserve"> - TORNEIRA</t>
  </si>
  <si>
    <t xml:space="preserve"> - ESQUADRIAS METÁLICAS E DE MADEIRA</t>
  </si>
  <si>
    <t>7.5</t>
  </si>
  <si>
    <t xml:space="preserve"> - VÁLVULA DE DESCARGA </t>
  </si>
  <si>
    <t>8.1</t>
  </si>
  <si>
    <t xml:space="preserve"> - ESQUADRIAS METÁLICA</t>
  </si>
  <si>
    <t>7.6</t>
  </si>
  <si>
    <t xml:space="preserve"> - SIFÃO</t>
  </si>
  <si>
    <t>8.2</t>
  </si>
  <si>
    <t xml:space="preserve"> - ESQUADRIAS DE MADEIRA</t>
  </si>
  <si>
    <t>7.7</t>
  </si>
  <si>
    <t xml:space="preserve"> - CAIXA SIFONAFA</t>
  </si>
  <si>
    <t>8.3</t>
  </si>
  <si>
    <t xml:space="preserve"> - FECHADURA</t>
  </si>
  <si>
    <t>7.8</t>
  </si>
  <si>
    <t xml:space="preserve"> - OUTROS</t>
  </si>
  <si>
    <t xml:space="preserve"> - PISOS E ACABAMENTOS</t>
  </si>
  <si>
    <t xml:space="preserve"> - INSTALAÇÕES ELÉTRICAS</t>
  </si>
  <si>
    <t>10.1</t>
  </si>
  <si>
    <t xml:space="preserve"> - LAJE DE TRANSIÇÃO</t>
  </si>
  <si>
    <t>9.1</t>
  </si>
  <si>
    <t xml:space="preserve"> - PADRÃO DE ENERGIA</t>
  </si>
  <si>
    <t>10.2</t>
  </si>
  <si>
    <t xml:space="preserve"> - CONTRAPISO</t>
  </si>
  <si>
    <t>9.2</t>
  </si>
  <si>
    <t xml:space="preserve"> - PONTO DE LUZ</t>
  </si>
  <si>
    <t>10.3</t>
  </si>
  <si>
    <t xml:space="preserve"> - PISO CERÂMICO E SOLEIRA</t>
  </si>
  <si>
    <t>9.3</t>
  </si>
  <si>
    <t xml:space="preserve"> - PONTO DE TOMADA</t>
  </si>
  <si>
    <t>10.4</t>
  </si>
  <si>
    <t xml:space="preserve"> - RODAPÉ CERÂMICO</t>
  </si>
  <si>
    <t>9.4</t>
  </si>
  <si>
    <t xml:space="preserve"> - QUADRO DE DISTRIBUIÇÃO</t>
  </si>
  <si>
    <t>10.5</t>
  </si>
  <si>
    <t xml:space="preserve"> - CHAPISCO</t>
  </si>
  <si>
    <t>9.5</t>
  </si>
  <si>
    <t xml:space="preserve"> - CHUVEIRO ELÉTRICO</t>
  </si>
  <si>
    <t>10.6</t>
  </si>
  <si>
    <t xml:space="preserve"> - REBOCO</t>
  </si>
  <si>
    <t>9.6</t>
  </si>
  <si>
    <t>10.7</t>
  </si>
  <si>
    <t xml:space="preserve"> - AZULEJO </t>
  </si>
  <si>
    <t>10.8</t>
  </si>
  <si>
    <t xml:space="preserve"> - LOUÇAS, BANCADAS  E LUMINÁRIAS</t>
  </si>
  <si>
    <t xml:space="preserve"> - PINTURA E VIDROS</t>
  </si>
  <si>
    <t>11.1</t>
  </si>
  <si>
    <t xml:space="preserve"> - PIA EM AÇO INOX</t>
  </si>
  <si>
    <t>12.1</t>
  </si>
  <si>
    <t xml:space="preserve"> - EMASSAMENTO LÁTEX PVA</t>
  </si>
  <si>
    <t>11.2</t>
  </si>
  <si>
    <t xml:space="preserve"> - TANQUE DE 2 BOJOS</t>
  </si>
  <si>
    <t>12.2</t>
  </si>
  <si>
    <t xml:space="preserve"> - LÍQUIDO SELADOR</t>
  </si>
  <si>
    <t>11.3</t>
  </si>
  <si>
    <t xml:space="preserve"> - LAVATÓRIO</t>
  </si>
  <si>
    <t>12.3</t>
  </si>
  <si>
    <t xml:space="preserve"> - PINTURA LÁTEX PVA</t>
  </si>
  <si>
    <t>11.4</t>
  </si>
  <si>
    <t xml:space="preserve"> - VASO SANITÁRIO</t>
  </si>
  <si>
    <t>12.4</t>
  </si>
  <si>
    <t xml:space="preserve"> - PINTURA ACRÍLICA</t>
  </si>
  <si>
    <t>11.5</t>
  </si>
  <si>
    <t xml:space="preserve"> - BANCADA DE GRANITO</t>
  </si>
  <si>
    <t>12.5</t>
  </si>
  <si>
    <t xml:space="preserve"> - EMASSAMENTO A ÓLEO</t>
  </si>
  <si>
    <t>11.6</t>
  </si>
  <si>
    <t xml:space="preserve"> - LUMINÁRIAS</t>
  </si>
  <si>
    <t>12.6</t>
  </si>
  <si>
    <t xml:space="preserve"> - PINTURA ÓLEO/ESMALTE</t>
  </si>
  <si>
    <t>11.7</t>
  </si>
  <si>
    <t xml:space="preserve"> - LÂMPADAS</t>
  </si>
  <si>
    <t>12.7</t>
  </si>
  <si>
    <t xml:space="preserve"> - PINTURA DE ESQUADRIA METÁLICA</t>
  </si>
  <si>
    <t>11.8</t>
  </si>
  <si>
    <t>12.8</t>
  </si>
  <si>
    <t xml:space="preserve"> - PINTURA DE ESQUADRIA DE MADEIRA</t>
  </si>
  <si>
    <t>SERVIÇOS PRELIMINARES</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</si>
  <si>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</si>
  <si>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</si>
  <si>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(CUSTO/M2:</t>
  </si>
  <si>
    <t>CÓDIGO:</t>
  </si>
  <si>
    <r>
      <rPr>
        <i/>
        <sz val="10"/>
        <rFont val="Arial"/>
        <family val="2"/>
      </rPr>
      <t>SETOP-MG</t>
    </r>
    <r>
      <rPr>
        <sz val="10"/>
        <rFont val="Arial"/>
        <family val="2"/>
      </rPr>
      <t>)</t>
    </r>
  </si>
  <si>
    <t>IDENTIFICAÇÃO DA OBRA</t>
  </si>
  <si>
    <t>x</t>
  </si>
  <si>
    <t xml:space="preserve"> =</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</si>
  <si>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</si>
  <si>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</si>
  <si>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MÊS</t>
  </si>
  <si>
    <t>INSTALAÇÃO DE APOIO</t>
  </si>
  <si>
    <t>ED-50137</t>
  </si>
  <si>
    <t>MOBILIZAÇÃO E DESMOBILIZAÇÃO DE CONTAINER, INCLUSIVE CARGA, DESCARGA E TRANSPORTE EM CAMINHÃO CARROCERIA COM GUINDAUTO (MUNCK), EXCLUSIVE LOCAÇÃO DO CONTAINER</t>
  </si>
  <si>
    <t xml:space="preserve">UNID </t>
  </si>
  <si>
    <t xml:space="preserve">CO-27428 </t>
  </si>
  <si>
    <t>PROJETO EXECUTIVO DE ESTRUTURA METÁLICA</t>
  </si>
  <si>
    <t>PR A1</t>
  </si>
  <si>
    <t>PRANCHAS</t>
  </si>
  <si>
    <t>ED-21780</t>
  </si>
  <si>
    <t>VIGIA NOTURNO COM ENCARGOS COMPLEMENTARES</t>
  </si>
  <si>
    <t>VIGIA</t>
  </si>
  <si>
    <t>1.6</t>
  </si>
  <si>
    <t>ED-50155</t>
  </si>
  <si>
    <t>LOCAÇÃO DE BANHEIRO QUÍMICO, DIMENSÃO (110X120X230)CM, LINHA PADRÃO, CONTENDO UMA (1) PIA/HIGIENIZADOR DE MÃOS, INCLUSIVE MANUTENÇÃO E MOBILIZAÇÃO/DESMOBILIZAÇÃO</t>
  </si>
  <si>
    <t>ED-48512</t>
  </si>
  <si>
    <t>REMOÇÃO MANUAL DE TELHA EM FIBROCIMENTO, TIPO ONDULADA, COM REAPROVEITAMENTO, INCLUSIVE AFASTAMENTO E EMPILHAMENTO, EXCLUSIVE TRANSPORTE E RETIRADA DO MATERIAL REMOVIDO NÃO REAPROVEITÁVEL</t>
  </si>
  <si>
    <t xml:space="preserve">REMOÇÃO DE TELHA - PÁTIO EXISTENTE </t>
  </si>
  <si>
    <t>ED-48438</t>
  </si>
  <si>
    <t>REMOÇÃO DE CALHA -  PÁTIO EXISTENTE</t>
  </si>
  <si>
    <t>ED-48446</t>
  </si>
  <si>
    <t xml:space="preserve">REMOÇÃO DE CONDUTOR - PÁTIO EXISTENTE </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</si>
  <si>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</si>
  <si>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</si>
  <si>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REFORÇO CASO NESCESSARIO (ESTRUTURA EXISTENTE)</t>
  </si>
  <si>
    <t xml:space="preserve">EXTENÇÃO DO TELHADO DO PÁTIO </t>
  </si>
  <si>
    <t>TOTAL</t>
  </si>
  <si>
    <t>M3</t>
  </si>
  <si>
    <t>2.6</t>
  </si>
  <si>
    <t>2.7</t>
  </si>
  <si>
    <t>ED-50859</t>
  </si>
  <si>
    <t>BLOCO ARMADO EM CONCRETO 20 MPa, INCLUSIVE LASTRO 5 CM EM CONCRETO MAGRO 9 MPa, FÔRMAS LATERAIS E DESFORMA</t>
  </si>
  <si>
    <t>2.8</t>
  </si>
  <si>
    <t>ED-13852</t>
  </si>
  <si>
    <t>COBERTURA EM TELHA METÁLICA GALVANIZADA ONDULADA, TIPO SIMPLES, ESP. 0,50MM, ACABAMENTO NATURAL, INCLUSIVE ACESSÓRIOS PARA FIXAÇÃO, FORNECIMENTO E INSTALAÇÃO</t>
  </si>
  <si>
    <t xml:space="preserve">NOVA COBERTURA DO PÁTIO - PARTE EXISTENTE E NOVA </t>
  </si>
  <si>
    <t>2.9</t>
  </si>
  <si>
    <t>COMP.03</t>
  </si>
  <si>
    <t>2.10</t>
  </si>
  <si>
    <t>COMP.02</t>
  </si>
  <si>
    <t>FECHAMENTO LATERAL - PÁTIO</t>
  </si>
  <si>
    <t xml:space="preserve">FECHAMENTO FUNDO - ESPAÇOS DA VENEZIANA </t>
  </si>
  <si>
    <t xml:space="preserve">FECHAMENTO FUNDO E FRENTE - ESPAÇO ENTRE TELHADO E VENEZIAVA </t>
  </si>
  <si>
    <t>2.11</t>
  </si>
  <si>
    <t>ED-49665</t>
  </si>
  <si>
    <t>FORNECIMENTO DE ESTRUTURA METÁLICA EM PERFIL SOLDADO, INCLUSIVE FABRICAÇÃO, TRANSPORTE, MONTAGEM E APLICAÇÃO DE FUNDO PREPARADOR ANTICORROSIVO EM SUPERFÍCIE METÁLICA, UMA (1) DEMÃO</t>
  </si>
  <si>
    <t>2.12</t>
  </si>
  <si>
    <t>ED-50497</t>
  </si>
  <si>
    <t>PINTURA ESMALTE EM ESTRUTURA METÁLICA, DUAS (2) DEMÃOS,
 INCLUSIVE UMA (1) DEMÃO FUNDO ANTICORROSIVO</t>
  </si>
  <si>
    <t xml:space="preserve">ESTRUTURA DOS TELHADOS </t>
  </si>
  <si>
    <t>2.13</t>
  </si>
  <si>
    <t>ED-50659</t>
  </si>
  <si>
    <t>CALHA EM CHAPA GALVANIZADA, ESP. 0,65MM (GSG-24), COM DESENVOLVIMENTO DE 75CM, INCLUSIVE IÇAMENTO MANUAL VERTICAL</t>
  </si>
  <si>
    <t>2.14</t>
  </si>
  <si>
    <t>COMP.05</t>
  </si>
  <si>
    <t>2.15</t>
  </si>
  <si>
    <t>ED-48454</t>
  </si>
  <si>
    <t>REMOÇÃO MANUAL DE ENGRADAMENTO PARA TELHA TIPO METÁLICA, PVC OU FIBROCIMENTO, COM REAPROVEITAMENTO, INCLUSIVE AFASTAMENTO E EMPILHAMENTO, EXCLUSIVE TRANSPORTE E RETIRADA DO MATERIAL REMOVIDO NÃO REAPROVEITÁVEL</t>
  </si>
  <si>
    <t>3.2</t>
  </si>
  <si>
    <t>3.3</t>
  </si>
  <si>
    <t>3.4</t>
  </si>
  <si>
    <t>3.5</t>
  </si>
  <si>
    <t>3.6</t>
  </si>
  <si>
    <t>3.7</t>
  </si>
  <si>
    <t>COMP.04</t>
  </si>
  <si>
    <t>3.8</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</si>
  <si>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</si>
  <si>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</si>
  <si>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3.9</t>
  </si>
  <si>
    <t>ED-48402</t>
  </si>
  <si>
    <t>CUMEEIRA GALVANIZADA TRAPEZOIDAL, TIPO SIMPLES, ESP. 0,50MM, ACABAMENTO NATURAL, INCLUSIVE ACESSÓRIOS PARA FIXAÇÃO, FORNECIMENTO E INSTALAÇÃO</t>
  </si>
  <si>
    <t>REMOÇÃO DE TELA DE ARAME GALVANIZADO DE ALAMBRADOS PARA QUADRAS POLIESPORTIVAS, DE FORMA MANUAL, SEM REMOÇÃO DA ESTRUTURA DE SUSTENTAÇÃO, SEM REAPROVEITAMENTO. AF_09/2023</t>
  </si>
  <si>
    <t>ED-48509</t>
  </si>
  <si>
    <t xml:space="preserve">REMOÇÃO DA TELHA TRANSLÚCIDA </t>
  </si>
  <si>
    <t>4.3</t>
  </si>
  <si>
    <t xml:space="preserve">REMOÇÃO DO ENGRADAMENTO </t>
  </si>
  <si>
    <t>4.4</t>
  </si>
  <si>
    <t>ED-20603</t>
  </si>
  <si>
    <t>FORNECIMENTO DE ESTRUTURA METÁLICA E ENGRADAMENTO METÁLICO, EM AÇO, PARA TELHADO, EXCLUSIVE TELHA, INCLUSIVE FABRICAÇÃO, TRANSPORTE, MONTAGEM E APLICAÇÃO DE FUNDO PREPARADOR ANTICORROSIVO EM SUPERFÍCIE METÁLICA, UMA (1) DEMÃO</t>
  </si>
  <si>
    <t>Kg</t>
  </si>
  <si>
    <t xml:space="preserve">ENGRADAMENTO - TELHADO INCLINADO </t>
  </si>
  <si>
    <t>4.5</t>
  </si>
  <si>
    <t>4.6</t>
  </si>
  <si>
    <t>COBERTURA - VARANDA (INCLINADO)</t>
  </si>
  <si>
    <t xml:space="preserve">RUFO - ESCADA </t>
  </si>
  <si>
    <t>ED-48468</t>
  </si>
  <si>
    <t>REMOÇÃO MANUAL DE LUMINÁRIA COMERCIAL, EMBUTIDA OU SOBREPOR, COM REAPROVEITAMENTO, INCLUSIVE AFASTAMENTO E EMPILHAMENTO, EXCLUSIVE TRANSPORTE E RETIRADA DO MATERIAL REMOVIDO NÃO REAPROVEITÁVEL</t>
  </si>
  <si>
    <t>UNID.</t>
  </si>
  <si>
    <t>(CUSTO/UNID.:</t>
  </si>
  <si>
    <t>LUMINARIAS EXISTENTES PATIO , LOCOMOÇÃO DAS MESMAS</t>
  </si>
  <si>
    <t>PONTO DE SOBREPOR PARA UM (1) INTERRUPTOR SIMPLES (10A_x0002_250V), COM PLACA 4"X2" DE UM (1) POSTO, COM ELETRODUTO DE AÇO GALVANIZADO, CLASSE LEVE, DN 20MM (3/4"), FIXADO NA ALVENARIA/TETO E CABO DE COBRE FLEXÍVEL, CLASSE 5, ISOLAMENTO TIPO LSHF/ATOX, NÃO HALOGENADO, SEÇÃO 2, 5MM2 (70°C-450/750V), COM DISTÂNCIA DE ATÉ DEZ (10) METROS DO PONTO DE DERIVAÇÃO, INCLUSIVE FORNECIMENTO, INSTALAÇÃO, CONDULETE EM ALUMÍNIO, CONEXÕES, SUPORTE E FIXAÇÃO DO ELETRODUTO</t>
  </si>
  <si>
    <t>INTERRUPTORES - PÁTIO</t>
  </si>
  <si>
    <t>5.3</t>
  </si>
  <si>
    <t xml:space="preserve">TOMADAS E LUMINARIAS - 8 LUMIN. PÁTIO - 4 TOMADAS </t>
  </si>
  <si>
    <t>5.4</t>
  </si>
  <si>
    <t>COMP.01</t>
  </si>
  <si>
    <t>ED-51131</t>
  </si>
  <si>
    <t>CARGA MANUAL DE MATERIAL DE QUALQUER NATUREZA SOBRE CAMINHÃO, EXCLUSIVE TRANSPORTE</t>
  </si>
  <si>
    <t>(CUSTO/M3:</t>
  </si>
  <si>
    <t>ED-29232</t>
  </si>
  <si>
    <t>TRANSPORTE DE MATERIAL DE QUALQUER NATUREZA EM CAMINHÃO, DISTÂNCIA MAIOR QUE 5KM E MENOR OU IGUAL A 10KM, DENTRO DO PERÍMETRO URBANO, EXCLUSIVE CARGA, INCLUSIVE DESCARGA</t>
  </si>
  <si>
    <t>M3xKM</t>
  </si>
  <si>
    <t xml:space="preserve">TRANSPORTE </t>
  </si>
  <si>
    <t>PLANILHA DE ORÇAMENTO</t>
  </si>
  <si>
    <t xml:space="preserve">DATA:  </t>
  </si>
  <si>
    <t xml:space="preserve"> VALOR TOTAL ORÇADO:</t>
  </si>
  <si>
    <t>CUSTO</t>
  </si>
  <si>
    <t>ITEM</t>
  </si>
  <si>
    <t>CÓDIGO</t>
  </si>
  <si>
    <t>DESCRIÇÃO</t>
  </si>
  <si>
    <t>UNID</t>
  </si>
  <si>
    <t>QUANT.</t>
  </si>
  <si>
    <t>UNITÁRIO</t>
  </si>
  <si>
    <t>UNIT.C.BDI</t>
  </si>
  <si>
    <t>MOBILIZAÇÃO E DESMOBILIZAÇÃO DE OBRA / ADMINIISTRAÇÃO LOCAL</t>
  </si>
  <si>
    <t>%</t>
  </si>
  <si>
    <t>ACORDÃO TCU</t>
  </si>
  <si>
    <t>TOTAL FINAL =</t>
  </si>
  <si>
    <t>ASS.</t>
  </si>
  <si>
    <t>VISTO</t>
  </si>
  <si>
    <t>RESP.</t>
  </si>
  <si>
    <t>FL: 01/01</t>
  </si>
  <si>
    <t>ÓRGÃO     :</t>
  </si>
  <si>
    <t>SECRETARIA MUNICIPAL DE OBRAS</t>
  </si>
  <si>
    <t>OBRA:       :</t>
  </si>
  <si>
    <t>PRAZO      :</t>
  </si>
  <si>
    <t>DATA  :</t>
  </si>
  <si>
    <t>CRONOGRAMA FÍSICO-FINANCEIRO</t>
  </si>
  <si>
    <t>SERVIÇOS</t>
  </si>
  <si>
    <t>INCID.</t>
  </si>
  <si>
    <t>-</t>
  </si>
  <si>
    <t>% MENSAL</t>
  </si>
  <si>
    <t>% ACUMULADO</t>
  </si>
  <si>
    <t>REMOÇÃO DE CALHA EM CHAPA GALVANIZADA OU EM PVC, COM REAPROVEITAMENTO, INCLUSIVE AFASTAMENTO E EMPILHAMENTO, EXCLUSIVE TRANSPORTE E RETIRADA DO MATERIAL REMOVIDO NÃO REAPROVEITÁVEL</t>
  </si>
  <si>
    <t>REMOÇÃO MANUAL DE CONDUTOR EM PVC OU METÁLICO, COM REAPROVEITAMENTO, INCLUSIVE AFASTAMENTO E EMPILHAMENTO, EXCLUSIVE TRANSPORTE E RETIRADA DO MATERIAL REMOVIDO NÃO REAPROVEITÁVEL</t>
  </si>
  <si>
    <t>REMOÇÃO MANUAL DE TELHA METÁLICA OU PVC, COM REAPROVEITAMENTO, INCLUSIVE AFASTAMENTO E EMPILHAMENTO, EXCLUSIVE TRANSPORTE E RETIRADA DO MATERIAL REMOVIDO NÃO REAPROVEITÁVEL</t>
  </si>
  <si>
    <t>ED-17903</t>
  </si>
  <si>
    <t>ED-17906</t>
  </si>
  <si>
    <t>ED-21777</t>
  </si>
  <si>
    <t>1.7</t>
  </si>
  <si>
    <t xml:space="preserve"> ED-33843</t>
  </si>
  <si>
    <t xml:space="preserve">ED-33844 </t>
  </si>
  <si>
    <t>SITE</t>
  </si>
  <si>
    <t xml:space="preserve">VALOR </t>
  </si>
  <si>
    <t xml:space="preserve">FRETE </t>
  </si>
  <si>
    <t xml:space="preserve">TOTAL </t>
  </si>
  <si>
    <t>CASAS BAHIA</t>
  </si>
  <si>
    <t xml:space="preserve">MAGAZINE LUIZA </t>
  </si>
  <si>
    <t>Média:</t>
  </si>
  <si>
    <t>VALOR P/ M²</t>
  </si>
  <si>
    <t>MERCADO LIVRE</t>
  </si>
  <si>
    <t>PINTURA ESMALTE EM ESTRUTURA METÁLICA, DUAS (2) DEMÃOS, INCLUSIVE UMA (1) DEMÃO FUNDO ANTICORROSIVO</t>
  </si>
  <si>
    <t>SOLVENTE DILUENTE (BASE: AGUARRÁS)</t>
  </si>
  <si>
    <t xml:space="preserve"> MATED-11432 </t>
  </si>
  <si>
    <t>l</t>
  </si>
  <si>
    <t xml:space="preserve"> MATED-11433 </t>
  </si>
  <si>
    <t>MATED-12750</t>
  </si>
  <si>
    <t>LIXA PARA SUPERFÍCIE METÁLICA EM FOLHA (GRÃO: 100|DIMENSÃO: 225X275MM)</t>
  </si>
  <si>
    <t>TINTA (TIPO: ESMALTE SINTÉTICO PREMIUM|APLICAÇÃO: MADEIRA, METAIS E PVC|  ACABAMENTO: ACETINADO)</t>
  </si>
  <si>
    <t>FUNDO PARA SUPERFÍCIE GALVANIZADA (ACABAMENTO: FOSCO)</t>
  </si>
  <si>
    <t>AJUDANTE DE PINTOR COM ENCARGOS COMPLEMENTARES</t>
  </si>
  <si>
    <t>PINTOR COM ENCARGOS COMPLEMENTARES</t>
  </si>
  <si>
    <t xml:space="preserve"> ED-50365 </t>
  </si>
  <si>
    <t xml:space="preserve"> ED-50382 </t>
  </si>
  <si>
    <t>uni</t>
  </si>
  <si>
    <t xml:space="preserve">Valor p/l </t>
  </si>
  <si>
    <t>(KG/M2)      x</t>
  </si>
  <si>
    <t xml:space="preserve">FACHADA - PORTARIA </t>
  </si>
  <si>
    <t xml:space="preserve">CORREDOR - SALA DA DIRETORA </t>
  </si>
  <si>
    <t xml:space="preserve">CORREDOR - LIGAÇÃO SALA DA DIRETORA E PÁTIO </t>
  </si>
  <si>
    <t xml:space="preserve">CORREDOR - LIGAÇÃO SALA DOS PROFESSORES E PÁTIO </t>
  </si>
  <si>
    <t xml:space="preserve"> x</t>
  </si>
  <si>
    <t>ED-50668</t>
  </si>
  <si>
    <t>CONDUTOR CIRCULAR DE ÁGUA PLUVIAL PARA DO TELHADO EM TUBO DE PVC, DIÂMETRO DE 100MM, INCLUSIVE CONEXÕES E SUPORTES</t>
  </si>
  <si>
    <t>COMP.06</t>
  </si>
  <si>
    <t>5.5</t>
  </si>
  <si>
    <t>5.6</t>
  </si>
  <si>
    <t>5.7</t>
  </si>
  <si>
    <t>4.7</t>
  </si>
  <si>
    <t>PONTO DE SOBREPOR PARA UMA (1) TOMADA PADRÃO, TRÊS (3) POLOS (2P+T/10A-250V), COM PLACA 4"X2" DE UM (1) POSTO, COM ELETRODUTO DE AÇO GALVANIZADO, CLASSE LEVE, DN 20MM (3/ 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</si>
  <si>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4.8</t>
  </si>
  <si>
    <t>ED-48336</t>
  </si>
  <si>
    <t>VIGA DE INSTALAÇÃO DO TELHADO FRONTAL</t>
  </si>
  <si>
    <t>VIGA 0,10 A 0,20 M DE LARGURA, CONCRETO 1:2:4 COM ARMAÇÃO E FORMA RESINADA</t>
  </si>
  <si>
    <t>(CUSTO/M:</t>
  </si>
  <si>
    <t>VEDAÇÃO ACIMA DA VIGA DE INSTALAÇÃO DO TELHADO(FRENTE)</t>
  </si>
  <si>
    <t>4.9</t>
  </si>
  <si>
    <t>REMOÇÃO DE TELHA - PARA EXTENSÃO DA TELHA DA COZINHA</t>
  </si>
  <si>
    <t>2.16</t>
  </si>
  <si>
    <t>ED-48423</t>
  </si>
  <si>
    <t>COBERTURA EM TELHA DE FIBROCIMENTO, TIPO ONDULADA, ESP. 5MM, COM RECOBRIMENTO TRANSVERSAL E LONGITUDINAL, EXCLUSIVE CUMEEIRA E ENGRADAMENTO, INCLUSIVE ACESSÓRIOS DE FIXAÇÃO E IÇAMENTO MANUAL VERTICAL</t>
  </si>
  <si>
    <t>2.17</t>
  </si>
  <si>
    <t>ED-49637</t>
  </si>
  <si>
    <t>PISO (CALÇADA) RENTE AO TÉRMINO DA NOVA COBERTURA DA QUADRA COM CAIMENTO SUFICIENTE PARA ESCOAMENTO DA ÁGUA</t>
  </si>
  <si>
    <t>FORNECIMENTO DE CONCRETO ESTRUTURAL, USINADOBOMBEADO, COM FCK  20MPA, INCLUSIVE LANÇAMENTO, ADENSAMENTO E ACABAMENTO</t>
  </si>
  <si>
    <t>ED-48492</t>
  </si>
  <si>
    <t>DEMOLIÇÃO MECANIZADA DE REVESTIMENTO ASFÁLTICO, COM EQUIPAMENTO PNEUMÁTICO, INCLUSIVE AFASTAMENTO E EMPILHAMENTO, EXCLUSIVE TRANSPORTE E RETIRADA DO MATERIAL DEMOLIDO</t>
  </si>
  <si>
    <t>2.18</t>
  </si>
  <si>
    <t>2.19</t>
  </si>
  <si>
    <t>ED-51123</t>
  </si>
  <si>
    <t>REGULARIZAÇÃO MANUAL E COMPACTAÇÃO MECANIZADA DE TERRENO COM PLACA VIBRATÓRIA, EXCLUSIVE DESMATAMENTO, DESTOCAMENTO, LIMPEZA/ROÇADA DO TERRENO</t>
  </si>
  <si>
    <t>2.20</t>
  </si>
  <si>
    <t>ED-29581</t>
  </si>
  <si>
    <t>ARMADURA DE TELA DE AÇO CA-60, SOLDADA TIPO Q-92, DIÂMETRO Ø4,2MM, TRAMA COM DIMENSÃO (150X150)MM, INCLUSIVE ESPAÇADOR, EXCLUSIVE CONCRETO</t>
  </si>
  <si>
    <t>ESCAVAÇÃO MANUAL PARA BLOCO DE COROAMENTO OU SAPATA (SEM ESCAVAÇÃO PAR M3 C 138,01 A COLOCAÇÃO DE FÔRMAS). AF_01/2024</t>
  </si>
  <si>
    <t>ED-50451</t>
  </si>
  <si>
    <t>PINTURA ACRÍLICA EM PAREDE, DUAS (2) DEMÃOS, EXCLUSIVE
SELADOR ACRÍLICO E MASSA ACRÍLICA/CORRIDA (PVA)</t>
  </si>
  <si>
    <t>4.10</t>
  </si>
  <si>
    <t>4.11</t>
  </si>
  <si>
    <t>REBOCO COM ARGAMASSA, TRAÇO 1:2:8 (CIMENTO, CAL E AREIA) , ESP. 20MM, APLICAÇÃO MANUAL, INCLUSIVE ARGAMASSA COM PREPARO MECANIZADO, EXCLUSIVE CHAPISCO</t>
  </si>
  <si>
    <t xml:space="preserve">ED-50761 </t>
  </si>
  <si>
    <t>TRAMA DE MADEIRA PARAJU COMPOSTA POR TERÇAS PARA TELHADOS DE ATÉ 2 ÁGUAS PARA TELHA ONDULADA DE FIBROCIMENTO, METÁLICA, PLÁSTICA OU TERMOACÚSTICA, INCLUSO TRANSPORTE VERTICAL. AF_07/2019</t>
  </si>
  <si>
    <t>2.21</t>
  </si>
  <si>
    <t>REFORMA DE COBERTURA - CORREDOR 2º PAVIMENTO DO BLOCO 01</t>
  </si>
  <si>
    <t>COBERTURA DO PÁTIO  CENTRAL- REFORMA E AMPLIAÇÃO</t>
  </si>
  <si>
    <t>LIMPEZA DE OBRA  E BOTA FORA</t>
  </si>
  <si>
    <t>2.22</t>
  </si>
  <si>
    <t>2.23</t>
  </si>
  <si>
    <t>2.24</t>
  </si>
  <si>
    <t>2.25</t>
  </si>
  <si>
    <t>4.12</t>
  </si>
  <si>
    <t>ED-48231</t>
  </si>
  <si>
    <t xml:space="preserve"> MERCADO -MATED-11444</t>
  </si>
  <si>
    <t>BLOCOS BASE DOS PILARES METÁLICOS</t>
  </si>
  <si>
    <t>(KG/M2)  x</t>
  </si>
  <si>
    <t>SUPORTE PARA TELHA TRANSLUCIDA E VENEZIANA METÁLICA FUNDOS E FRENTE</t>
  </si>
  <si>
    <t>SUPORTE PARA TELHA TRANSL. E VENEZ. METÁLICA _ DEDUÇÃO PARTE FUNDOS</t>
  </si>
  <si>
    <t>SUPORTE PARA TELHA TRANSLUCIDA - LATERAIS DA COBERTURA</t>
  </si>
  <si>
    <t xml:space="preserve">PARTE DA COBERTURA DO PÁTIO </t>
  </si>
  <si>
    <t xml:space="preserve">FECHAMENTO  FRENTE - ESPAÇO ABAIXO DA VENEZIAVA </t>
  </si>
  <si>
    <t>LINK</t>
  </si>
  <si>
    <t>TELHA TRANSLÚCIDA DE POLICARBONATO (TIPO: ONDULADA|ESPESSURA: 0,7MM|LARGURA: 1,10M|COMPRIMENTO: 6,00M)</t>
  </si>
  <si>
    <t>COBERTURA EM TELHA TRANSLÚCIDA DE POLICARBONATO, TIPO ONDULADA, ESP. 0,7MM, EXCLUSIVE CUMEEIRA E ENGRADAMENTO, INCLUSIVE ACESSÓRIOS DE FIXAÇÃO E IÇAMENTO MANUALVERTICAL</t>
  </si>
  <si>
    <t xml:space="preserve">AJUDANTE DE ELETRICISTA COM ENCARGOS COMPLEMENTARES </t>
  </si>
  <si>
    <t>FECHAMENTO (FUNDO) - PÁTIO (1º MÓDULO)</t>
  </si>
  <si>
    <t>FECHAMENTO (FUNDO) - PÁTIO (2º MÓDULO)</t>
  </si>
  <si>
    <t>FECHAMENTO (FUNDO) - PÁTIO (3º MÓDULO)</t>
  </si>
  <si>
    <t>FECHAMENTO (FRENTE)</t>
  </si>
  <si>
    <t xml:space="preserve"> </t>
  </si>
  <si>
    <t>2.26</t>
  </si>
  <si>
    <t>2.27</t>
  </si>
  <si>
    <t>REMOÇÃO DE TELHA E EXTENSÃO DA TELHA DA COZINHA</t>
  </si>
  <si>
    <t>ENGRADAMENTO EM MADEIRA PARAJU OU EQUIVALENTE, PARA
TELHAS DE FIBROCIMENTO ONDULADAS, EXCLUSIVE TELHAS</t>
  </si>
  <si>
    <t>ED-48408</t>
  </si>
  <si>
    <t>CUMEEIRA ARTICULADA DE FIBROCIMENTO PARA TELHA ONDULADA, ESP. 6MM, INCLUSIVE ACESSÓRIOS PARA FIXAÇÃO,FORNECIMENTO, INSTALAÇÃO E IÇAMENTO MANUAL VERTICAL</t>
  </si>
  <si>
    <t>ED-48401</t>
  </si>
  <si>
    <t>REFLETORES PÁTIO (5 CADA LADO)</t>
  </si>
  <si>
    <t>PISO (CALÇADA) RENTE AO TÉRMINO DA NOVA COBERTURA DA QUADRA COM CAIMENTO SUFICIENTE PARA ESCOAMENTO DA ÁGUA E RECOMPOSIÇÕES</t>
  </si>
  <si>
    <t>POLIMENTO MECANIZADO DE SUPERFÍCIE EM CONCRETO,INCLUSIVE ACABAMENTO DE CONCRETAGEM EM NIVELAMENTO A LASER (NÍVEL ZERO)</t>
  </si>
  <si>
    <t>ED-50619</t>
  </si>
  <si>
    <t>PINTURA ESMALTE EM ESTRUTURA METÁLICA, DUAS (2) DEMÃOS,
INCLUSIVE UMA (1) DEMÃO FUNDO ANTICORROSIVO</t>
  </si>
  <si>
    <t>ESTRUTURAS DE FECHAMENTOS LATERAIS</t>
  </si>
  <si>
    <t>ESTRUTURAS DE FECHAMENTOS ANTERIOR E POSTERIOR</t>
  </si>
  <si>
    <t>ANCORAGEM DE BARRAS DE AÇO COM CHUMBADOR QUÍMICO À BASE DE RESINA POLIÉSTER, EXCLUSIVE FORNECIMENTO DE BARRA</t>
  </si>
  <si>
    <t>ED-49655</t>
  </si>
  <si>
    <t>DM3</t>
  </si>
  <si>
    <t>VIGA DE INSTALAÇÃO DO TELHADO LATERAL</t>
  </si>
  <si>
    <t>ALVENARIA DE VEDAÇÃO COM TIJOLO CERÂMICO FURADO, ESP.9CM, PARA REVESTIMENTO, INCLUSIVE ARGAMASSA PARA ASSENTAMENTO</t>
  </si>
  <si>
    <t>CHAPISCO COM ARGAMASSA, TRAÇO 1:3 (CIMENTO E AREIA), ESP . 5MM, APLICADO EM ALVENARIA/ESTRUTURA DE CONCRETO COM COLHER, INCLUSIVE ARGAMASSA COM PREPARO MECANIZADO</t>
  </si>
  <si>
    <t>ED-50727</t>
  </si>
  <si>
    <t>ANDAIME EM CAVALETE METÁLICO PARA ALVENARIA, COM CHAPA DE COMPENSADO E TÁBUA, COM REAPROVEITAMENTO, INCLUSIVE MONTAGEM/DESMONTAGEM E REMANEJAMENTO</t>
  </si>
  <si>
    <t>ED-28530</t>
  </si>
  <si>
    <t>(CUSTO/DM3:</t>
  </si>
  <si>
    <t>VEDAÇÃO ACIMA DA VIGA DE INSTALAÇÃO DO TELHADO(LATERAL)</t>
  </si>
  <si>
    <t>VEDAÇÃO E VIGA DE INSTALAÇÃO DO TELHADO(FRENTE)</t>
  </si>
  <si>
    <t>VEDAÇÃO E VIGA DE INSTALAÇÃO DO TELHADO(LATERAL)</t>
  </si>
  <si>
    <t>4.13</t>
  </si>
  <si>
    <t>4.14</t>
  </si>
  <si>
    <t>4.15</t>
  </si>
  <si>
    <t>LIGAÇÃO DA PORTARIA COM  O PÁTIO COBERTO</t>
  </si>
  <si>
    <t>CUMEEIRA GALVANIZADA TRAPEZOIDAL, TIPO SIMPLES, ESP. 0,50MM, ACABAMENTO NATURAL, INCLUSIVE ACESSÓRIOS PARA FIXAÇÃO, FORNECIMENTO, INSTALAÇÃO E IÇAMENTO MANUAL VERTICAL</t>
  </si>
  <si>
    <t>4.16</t>
  </si>
  <si>
    <t>SOBRE A ESCADA DE ACESSO AO BLOCO 01 - PARTE SUPERIOR</t>
  </si>
  <si>
    <t>PORTARIA COM ACESSO AO PÁTIO E FUNDOS</t>
  </si>
  <si>
    <t>CORREDOR - SALA DOS PROFESSORES PRÓXIMO AO PARQUINHO</t>
  </si>
  <si>
    <t>CORREDOR - LIGAÇÃO SALA DOS PROFESSORES E PÁTIO E FECHAMENTOS</t>
  </si>
  <si>
    <t>ESTRUTURA DA COBERTURA PRINCIPAL</t>
  </si>
  <si>
    <r>
      <rPr>
        <i/>
        <sz val="10"/>
        <rFont val="Arial"/>
        <family val="2"/>
      </rPr>
      <t>SINPI-MG</t>
    </r>
    <r>
      <rPr>
        <sz val="10"/>
        <rFont val="Arial"/>
        <family val="2"/>
      </rPr>
      <t>)</t>
    </r>
  </si>
  <si>
    <t>4.17</t>
  </si>
  <si>
    <t>4.18</t>
  </si>
  <si>
    <t>DEMOLIÇÃO MECANIZADA DE CONCRETO ARMADO, COM EQUIPAMENTO ELÉTRICO, INCLUSIVE AFASTAMENTO E EMPILHAMENTO, EXCLUSIVE TRANSPORTE E RETIRADA DO MATERIAL DEMOLIDO</t>
  </si>
  <si>
    <t>ED-48443</t>
  </si>
  <si>
    <t>(CUSTO/MÊS:</t>
  </si>
  <si>
    <t>(CUSTO/UNID:</t>
  </si>
  <si>
    <t>(CUSTO/PR A1:</t>
  </si>
  <si>
    <t>(CUSTO/KG:</t>
  </si>
  <si>
    <t>(CUSTO/M3XKM:</t>
  </si>
  <si>
    <t>FECHAMENTO ENTRE COBERTURAS DO ENTORNO E EMPENAS EXISTENTES</t>
  </si>
  <si>
    <t xml:space="preserve">ÁREAS DAS ESTRUTURAS DAS COBERTURAS </t>
  </si>
  <si>
    <t>ALVENARIA DE VEDAÇÃO COM BLOCO DE CONCRETO, ESP. 9CM, COM ACABAMENTO APARENTE, INCLUSIVE ARGAMASSA PARA ASSENTAMENTO</t>
  </si>
  <si>
    <t>ED-48194</t>
  </si>
  <si>
    <t>AUMENTO DA ALTURA DO MURO FRONTAL DA ESCOLA</t>
  </si>
  <si>
    <t>CALHA -  PÁTIO - CONDUTOR HORIZOTAL</t>
  </si>
  <si>
    <t>CALHA -  PÁTIO - CONDUTOR VERTICAL</t>
  </si>
  <si>
    <t>CRISTAL - 2,44 e 1,10</t>
  </si>
  <si>
    <t>PINEZI Reforma e construção</t>
  </si>
  <si>
    <t>https://www.pinezi.com.br/telha-policarbonato-ajover-onda-alta-244x110cm-cristal</t>
  </si>
  <si>
    <t>AVILA Materiais de Construção</t>
  </si>
  <si>
    <t>https://www.avilamatcons.com.br/telha-de-policarbonato-cristal-onda-alta-2-44x1-10</t>
  </si>
  <si>
    <t>LEROY MERLIN</t>
  </si>
  <si>
    <t>https://www.leroymerlin.com.br/telha-policarbonato-onda-alta-244x110cm-cristal-ajover_92281112</t>
  </si>
  <si>
    <t>M² de 14 telhas</t>
  </si>
  <si>
    <t>FRETE P/14 telhas</t>
  </si>
  <si>
    <t>FRETE/M²</t>
  </si>
  <si>
    <t>Total</t>
  </si>
  <si>
    <t xml:space="preserve">FRETE/M2 </t>
  </si>
  <si>
    <t>FRETE</t>
  </si>
  <si>
    <t>Apenas 14 telhas foram selecionadas pois a "Leroy Merlin" não tinha quantidade superior a essa no momento.</t>
  </si>
  <si>
    <t xml:space="preserve">VALOR TOTAL </t>
  </si>
  <si>
    <t>VALOR M2</t>
  </si>
  <si>
    <t>BASE SICOR-MG_01.2025 / SERVIÇO: ED-50668</t>
  </si>
  <si>
    <t>BASE SICOR-MG_01.2025 / SERVIÇO: ED-50497</t>
  </si>
  <si>
    <t>BASE SICOR-MG_01.2025 / SERVIÇO: ED-23035</t>
  </si>
  <si>
    <t>BASE SICOR-MG_01.2025 / SERVIÇO: ED-48423</t>
  </si>
  <si>
    <t>BASE SICOR-MG_01.2025 / SERVIÇO: ED-49406</t>
  </si>
  <si>
    <t>Frete</t>
  </si>
  <si>
    <t>Frete p/m</t>
  </si>
  <si>
    <t>https://produto.mercadolivre.com.br/MLB-5251916620-kit-6-cano-tubo-pvc-esgoto-branco-150mm-1-metro-hidraulico-_JM#polycard_client=search-nordic&amp;position=7&amp;search_layout=grid&amp;type=item&amp;tracking_id=9d87f096-ea14-459f-9271-01a521d3bebf&amp;wid=MLB5251916620&amp;sid=search</t>
  </si>
  <si>
    <t>https://www.mercadolivre.com.br/fortlev-esgotos-kit-6/p/MLB45518887?product_trigger_id=MLB39246384&amp;quantity=1</t>
  </si>
  <si>
    <t>https://www.leroymerlin.com.br/cano-pvc-para-esgoto-150mm-ou-6-3m-equation_91985915?#ins_sr=eyJwcm9kdWN0SWQiOiI5MTk4NTkxNSJ9</t>
  </si>
  <si>
    <t>ABC da construção</t>
  </si>
  <si>
    <t>https://www.abcdaconstrucao.com.br/produto/tubo-de-pvc-para-esgoto-150mm-barra-6m-amanco-74354?keyword=&amp;creative=741885872584&amp;gad_source=4&amp;gclid=Cj0KCQjwhr6_BhD4ARIsAH1YdjA392e3exjRoWFOGospeA5KVTtCrAPdArbbtqtZNWQ6-J0MKPEg0FUaAm9SEALw_wcB</t>
  </si>
  <si>
    <t xml:space="preserve">SUBSTITUIÇÃO DE COBERTURA DO BLOCO 01 </t>
  </si>
  <si>
    <t>REMOÇÃO DO TELHADO DO BLOCO  01 (SUPERIOR)</t>
  </si>
  <si>
    <t>TELHADO BLOCO 01 (SUPERIOR)</t>
  </si>
  <si>
    <t>CALHA BLOCO 01 (SUPERIOR)</t>
  </si>
  <si>
    <t>CONDUTORES BLOCO 01 (SUPERIOR)</t>
  </si>
  <si>
    <t xml:space="preserve">REMOÇÃO DA GRADE E REINSTALAÇÃO </t>
  </si>
  <si>
    <t>RUFO E CONTRARRUFO EM CHAPA GALVANIZADA, ESP. 0,65MM ( GSG-24), COM DESENVOLVIMENTO DE 60CM, INCLUSIVE IÇAMENTO MANUAL VERTICAL</t>
  </si>
  <si>
    <t>ED-50680</t>
  </si>
  <si>
    <t>4.19</t>
  </si>
  <si>
    <r>
      <rPr>
        <i/>
        <sz val="10"/>
        <rFont val="Arial"/>
        <family val="2"/>
      </rPr>
      <t>SINAPI-MG</t>
    </r>
    <r>
      <rPr>
        <sz val="10"/>
        <rFont val="Arial"/>
        <family val="2"/>
      </rPr>
      <t>)</t>
    </r>
  </si>
  <si>
    <t>ESCADA DE ACESSO AO 2º PAVIMENTO DO BLOCO 01</t>
  </si>
  <si>
    <t>DRENAGEM DAS ÁGUAS PLUVIAIS DAS COBERTURAS</t>
  </si>
  <si>
    <t>CALHA DA COBERTURA DO PÁTIO</t>
  </si>
  <si>
    <t>CAIXA DE ESGOTO DE INSPEÇÃO/PASSAGEM EM ALVENARIA ( 50X50X45CM), REVESTIMENTO EM ARGAMASSA COM ADITIVO IMPERMEABILIZANTE, COM TAMPA DE CONCRETO, INCLUSIVE ESCAVAÇÃO, REATERRO E TRANSPORTE COM RETIRADA DO
MATERIAL ESCAVADO (EM CAÇAMBA)</t>
  </si>
  <si>
    <t>ED-49878</t>
  </si>
  <si>
    <t>UN</t>
  </si>
  <si>
    <t>(CUSTO/UN:</t>
  </si>
  <si>
    <t>ED-49882</t>
  </si>
  <si>
    <t>CAIXA DE ESGOTO DE INSPEÇÃO/PASSAGEM EM ALVENARIA ( 60X60X40CM), REVESTIMENTO EM ARGAMASSA COM ADITIVO IMPERMEABILIZANTE, COM TAMPA DE CONCRETO, INCLUSIVE ESCAVAÇÃO, REATERRO E TRANSPORTE COM RETIRADA DO
MATERIAL ESCAVADO (EM CAÇAMBA)</t>
  </si>
  <si>
    <t>FORNECIMENTO E ASSENTAMENTO DE TUBO PVC RÍGIDO, COLETOR DE ESGOTO LISO (JEI), DN 300 MM (12"), INCLUSIVE CONEXÕES</t>
  </si>
  <si>
    <t>ED-50109</t>
  </si>
  <si>
    <t>REATERRO MANUAL DE VALA, INCLUSIVE ESPALHAMENTO E COMPACTAÇÃO MECANIZADA COM PLACA VIBRATÓRIA</t>
  </si>
  <si>
    <t>ED-51121</t>
  </si>
  <si>
    <t>PISO CIMENTADO COM ARGAMASSA, TRAÇO 1:3 (CIMENTO E AREIA), ESP. 50MM, ACABAMENTO DESEMPENADO E FELTRADO, MODULAÇÃO DE (100X100)CM, INCLUSIVE JUNTA PLÁSTICA</t>
  </si>
  <si>
    <t>ED-50551</t>
  </si>
  <si>
    <t>TUBULAÇÃO DE DRENAGEM - TRECHO 01</t>
  </si>
  <si>
    <t>TUBULAÇÃO DE DRENAGEM - TRECHO 02</t>
  </si>
  <si>
    <t>Valor (3,2ml)</t>
  </si>
  <si>
    <t>BELACOR - Mercado Local</t>
  </si>
  <si>
    <t>ED-50362</t>
  </si>
  <si>
    <t>VALA DA TUBULAÇÃO DIÂMETRO DE 300 MM</t>
  </si>
  <si>
    <t>VALAS TUBULAÇÕES DIÂMETRO DE 100 E 150 MM</t>
  </si>
  <si>
    <t>6.5</t>
  </si>
  <si>
    <t>6.6</t>
  </si>
  <si>
    <t>6.7</t>
  </si>
  <si>
    <t>6.8</t>
  </si>
  <si>
    <t>6.9</t>
  </si>
  <si>
    <t>CAIXAS DE PASSAGEM / INSPEÇÃO DA REDE DE DRENAGEM</t>
  </si>
  <si>
    <t>LANÇAMENTO DAS DRENAGENS DE ÁGUAS PLUVIAIS NAS CAIXAS</t>
  </si>
  <si>
    <t>CAIXAS DE PASSAGEM / INSPEÇÃO</t>
  </si>
  <si>
    <t>LANÇAMENTO DAS DRENAGENS DE ÁGUAS PLUVIAIS PARA ÁREA EXTERNA</t>
  </si>
  <si>
    <t>COBERTURAS METÁLICAS - ENTORNO DOS PRÉDIOS E ENTRADA PRINCIPAL</t>
  </si>
  <si>
    <t xml:space="preserve">TELHAS E ENGRADAMENTOS REMOVIDOS </t>
  </si>
  <si>
    <t xml:space="preserve">CALHAS E CONDUTORES REMOVIDOS </t>
  </si>
  <si>
    <t>DEMOLIÇÕES DE CONCRETO E ASFALTO</t>
  </si>
  <si>
    <t>ESCAVAÇÕES</t>
  </si>
  <si>
    <t>TÉCNICO EM SEGURANÇA DO TRABALHO COM ENCARGOS COMPLEMENTARES</t>
  </si>
  <si>
    <t>COMP. 06</t>
  </si>
  <si>
    <t>CAIXA DE ESGOTO DE INSPEÇÃO/PASSAGEM EM ALVENARIA ( 50X50X45CM), REVESTIMENTO EM ARGAMASSA COM ADITIVO IMPERMEABILIZANTE, COM TAMPA DE CONCRETO, INCLUSIVE ESCAVAÇÃO, REATERRO E TRANSPORTE COM RETIRADA DO MATERIAL ESCAVADO (EM CAÇAMBA)</t>
  </si>
  <si>
    <t>CAIXA DE ESGOTO DE INSPEÇÃO/PASSAGEM EM ALVENARIA ( 60X60X40CM), REVESTIMENTO EM ARGAMASSA COM ADITIVO IMPERMEABILIZANTE, COM TAMPA DE CONCRETO, INCLUSIVE ESCAVAÇÃO, REATERRO E TRANSPORTE COM RETIRADA DO MATERIAL ESCAVADO (EM CAÇAMBA)</t>
  </si>
  <si>
    <t>1.8</t>
  </si>
  <si>
    <t>PROJETO EXECUTIVO DE ESTRUTURA DE CONCRETO</t>
  </si>
  <si>
    <t>CO-27427</t>
  </si>
  <si>
    <t>SUBTOTAL=</t>
  </si>
  <si>
    <t>ADMINISTRAÇÃO LOCAL CONFORME ACÓRDÃO Nº 2622/2013 -   TCU - PLENÁRIO, TAXA PARA CONSTRUÇÃO DE EDIFICAÇÕES 1º QUARTIL EM PERCENTUAL DE 3,49%</t>
  </si>
  <si>
    <t>MOBILIZAÇÃO E DESMOBILIZAÇÃO DE OBRA EM CENTRO URBANO
OU REGIÃO LIMÍTROFE COM VALOR ENTRE 1.000.000,01 E 3.000.
000,00</t>
  </si>
  <si>
    <t>ED-50393</t>
  </si>
  <si>
    <t>REFLETOR BIVOLT LED 200W, INCLUSIVE BASE, LÂMPADA E INSTALAÇÃO</t>
  </si>
  <si>
    <t>Ulete Mota e CIA - Mercado Local</t>
  </si>
  <si>
    <t xml:space="preserve">MATERIAL </t>
  </si>
  <si>
    <t>VENEZIANA GAVANIZADA _ 40M2</t>
  </si>
  <si>
    <t>FORNECIMENTO E ASSENTAMENTO DE VENEZIANA EM AÇO GALVANIZADO, INCLUSIVE ACESSÓRIOS DE FIXAÇÃO</t>
  </si>
  <si>
    <t>CUMEEIRA GALVANIZADA TRAPEZOIDAL(ONDULADA), TIPO SIMPLES, ESP. 0,50MM, ACABAMENTO NATURAL, INCLUSIVE ACESSÓRIOS PARA FIXAÇÃO, FORNECIMENTO E INSTALAÇÃO</t>
  </si>
  <si>
    <t>2.28</t>
  </si>
  <si>
    <t xml:space="preserve"> BDI(PROJETOS):</t>
  </si>
  <si>
    <t xml:space="preserve"> BDI (OBRAS):</t>
  </si>
  <si>
    <t>CORREDOR _SALA DOS PROFESSORES - OS DOIS ACESSOS</t>
  </si>
  <si>
    <t xml:space="preserve">SICOR-MG - 01/2025 _ SINAPI - 03/2025 - NÃO DESONERADO   </t>
  </si>
  <si>
    <t>BASE SINAPI 03.2025 - 92543; SICOR-MG_01.2025 / SERVIÇO: ED-48408</t>
  </si>
  <si>
    <t>CAIBRO DE MADEIRA PARAJU APARELHADA (MEDIDAS 6X5CM), INCLUSIVE FIXAÇÃO E IÇAMENTO MANUAL VERTICAL</t>
  </si>
  <si>
    <t>NUM.PÁGINAS: 07</t>
  </si>
  <si>
    <t>AMPLIAÇÃO E REFORMAS DE COBERTURAS NA ESC. MUNICIPAL MONTEIRO LOBATO</t>
  </si>
  <si>
    <t>08 MESES</t>
  </si>
  <si>
    <t>VALOR TOTAL ORÇADO:</t>
  </si>
  <si>
    <t xml:space="preserve">SICOR-MG_01/2025 / SINAPI-MG_ 03/2025  - NÃO DESONERADO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</si>
</sst>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8" formatCode="&quot;R$&quot;\ #,##0.00;[Red]\-&quot;R$&quot;\ #,##0.00"/>
    <numFmt numFmtId="44" formatCode="_-&quot;R$&quot;\ * #,##0.00_-;\-&quot;R$&quot;\ * #,##0.00_-;_-&quot;R$&quot;\ * &quot;-&quot;??_-;_-@_-"/>
    <numFmt numFmtId="43" formatCode="_-* #,##0.00_-;\-* #,##0.00_-;_-* &quot;-&quot;??_-;_-@_-"/>
    <numFmt numFmtId="164" formatCode="_(* #,##0.00_);_(* \(#,##0.00\);_(* &quot;-&quot;??_);_(@_)"/>
    <numFmt numFmtId="165" formatCode="&quot;R$&quot;\ #,##0.00"/>
    <numFmt numFmtId="166" formatCode="0.0%"/>
    <numFmt numFmtId="167" formatCode="&quot;R$ &quot;#,##0.00"/>
    <numFmt numFmtId="168" formatCode="0.0000"/>
    <numFmt numFmtId="169" formatCode="0.000"/>
    <numFmt numFmtId="170" formatCode="#,##0.0000"/>
    <numFmt numFmtId="171" formatCode="&quot;R$&quot;\ #,##0.00_);[Red]\(&quot;R$&quot;\ #,##0.00\)"/>
    <numFmt numFmtId="172" formatCode="&quot;R$&quot;\ #,##0.00;[Red]&quot;R$&quot;\ #,##0.00"/>
  </numFmts>
  <fonts count="37">
    <font>
      <sz val="10"/>
      <name val="Arial"/>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10"/>
      <name val="Arial"/>
      <family val="2"/>
    </font>
    <font>
      <b/>
      <i/>
      <sz val="10"/>
      <name val="Arial"/>
      <family val="2"/>
    </font>
    <font>
      <b/>
      <sz val="9"/>
      <name val="Arial"/>
      <family val="2"/>
    </font>
    <font>
      <b/>
      <sz val="10"/>
      <name val="MS Sans Serif"/>
      <charset val="134"/>
    </font>
    <font>
      <i/>
      <sz val="10"/>
      <name val="Arial"/>
      <family val="2"/>
    </font>
    <font>
      <sz val="9"/>
      <color theme="1"/>
      <name val="Arial"/>
      <family val="2"/>
    </font>
    <font>
      <b/>
      <u val="double"/>
      <sz val="10"/>
      <name val="Arial"/>
      <family val="2"/>
    </font>
    <font>
      <b/>
      <i/>
      <u val="double"/>
      <sz val="10"/>
      <name val="Arial"/>
      <family val="2"/>
    </font>
    <font>
      <b/>
      <i/>
      <u/>
      <sz val="10"/>
      <name val="Arial"/>
      <family val="2"/>
    </font>
    <font>
      <b/>
      <u/>
      <sz val="10"/>
      <name val="Arial"/>
      <family val="2"/>
    </font>
    <font>
      <i/>
      <u val="double"/>
      <sz val="10"/>
      <name val="Arial"/>
      <family val="2"/>
    </font>
    <font>
      <sz val="11"/>
      <color theme="1"/>
      <name val="Calibri"/>
      <family val="2"/>
      <scheme val="minor"/>
    </font>
    <font>
      <sz val="8"/>
      <name val="Arial"/>
      <family val="2"/>
    </font>
    <font>
      <sz val="11"/>
      <name val="Arial"/>
      <family val="2"/>
    </font>
    <font>
      <sz val="11"/>
      <name val="Calibri"/>
      <family val="2"/>
      <scheme val="minor"/>
    </font>
    <font>
      <sz val="10"/>
      <color theme="1"/>
      <name val="Calibri"/>
      <family val="2"/>
      <scheme val="minor"/>
    </font>
    <font>
      <sz val="10"/>
      <name val="Arial"/>
      <family val="2"/>
    </font>
    <font>
      <sz val="10"/>
      <name val="Arial"/>
      <family val="2"/>
    </font>
    <font>
      <u/>
      <sz val="10"/>
      <color theme="10"/>
      <name val="Arial"/>
      <family val="2"/>
    </font>
    <font>
      <sz val="11"/>
      <color rgb="FF262626"/>
      <name val="Arial"/>
      <family val="2"/>
    </font>
    <font>
      <b/>
      <sz val="8"/>
      <color rgb="FF000000"/>
      <name val="Helvetica Neue"/>
    </font>
    <font>
      <b/>
      <i/>
      <sz val="11"/>
      <name val="Arial"/>
      <family val="2"/>
    </font>
  </fonts>
  <fills count="11">
    <fill>
      <patternFill patternType="none"/>
    </fill>
    <fill>
      <patternFill patternType="gray125"/>
    </fill>
    <fill>
      <patternFill patternType="solid">
        <fgColor rgb="FFDDDDDD"/>
        <bgColor indexed="64"/>
      </patternFill>
    </fill>
    <fill>
      <patternFill patternType="gray125"/>
    </fill>
    <fill>
      <patternFill patternType="solid">
        <fgColor indexed="65"/>
        <bgColor theme="0" tint="-0.34998626667073579"/>
      </patternFill>
    </fill>
    <fill>
      <patternFill patternType="solid">
        <fgColor theme="0" tint="-0.24994659260841701"/>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theme="0" tint="-0.1498458815271462"/>
        <bgColor indexed="64"/>
      </patternFill>
    </fill>
    <fill>
      <patternFill patternType="solid">
        <fgColor theme="2"/>
        <bgColor indexed="64"/>
      </patternFill>
    </fill>
    <fill>
      <patternFill patternType="solid">
        <fgColor theme="0" tint="-0.249977111117893"/>
        <bgColor indexed="64"/>
      </patternFill>
    </fill>
  </fills>
  <borders count="117">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style="dotted">
        <color auto="1"/>
      </bottom>
      <diagonal/>
    </border>
    <border>
      <left style="medium">
        <color auto="1"/>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medium">
        <color auto="1"/>
      </left>
      <right style="thin">
        <color auto="1"/>
      </right>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top style="thin">
        <color auto="1"/>
      </top>
      <bottom/>
      <diagonal/>
    </border>
    <border>
      <left/>
      <right/>
      <top style="thin">
        <color auto="1"/>
      </top>
      <bottom/>
      <diagonal/>
    </border>
    <border>
      <left style="medium">
        <color auto="1"/>
      </left>
      <right/>
      <top style="double">
        <color auto="1"/>
      </top>
      <bottom style="double">
        <color auto="1"/>
      </bottom>
      <diagonal/>
    </border>
    <border>
      <left/>
      <right/>
      <top style="double">
        <color auto="1"/>
      </top>
      <bottom style="double">
        <color auto="1"/>
      </bottom>
      <diagonal/>
    </border>
    <border>
      <left style="double">
        <color auto="1"/>
      </left>
      <right/>
      <top style="double">
        <color auto="1"/>
      </top>
      <bottom style="double">
        <color auto="1"/>
      </bottom>
      <diagonal/>
    </border>
    <border>
      <left/>
      <right style="medium">
        <color auto="1"/>
      </right>
      <top style="double">
        <color auto="1"/>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medium">
        <color auto="1"/>
      </left>
      <right style="thin">
        <color auto="1"/>
      </right>
      <top style="dashed">
        <color auto="1"/>
      </top>
      <bottom style="dashed">
        <color auto="1"/>
      </bottom>
      <diagonal/>
    </border>
    <border>
      <left style="thin">
        <color auto="1"/>
      </left>
      <right style="thin">
        <color auto="1"/>
      </right>
      <top style="dashed">
        <color auto="1"/>
      </top>
      <bottom style="dashed">
        <color auto="1"/>
      </bottom>
      <diagonal/>
    </border>
    <border>
      <left style="thin">
        <color auto="1"/>
      </left>
      <right/>
      <top style="dashed">
        <color auto="1"/>
      </top>
      <bottom style="dashed">
        <color auto="1"/>
      </bottom>
      <diagonal/>
    </border>
    <border>
      <left/>
      <right/>
      <top/>
      <bottom style="dashed">
        <color auto="1"/>
      </bottom>
      <diagonal/>
    </border>
    <border>
      <left/>
      <right style="thin">
        <color auto="1"/>
      </right>
      <top/>
      <bottom style="dashed">
        <color auto="1"/>
      </bottom>
      <diagonal/>
    </border>
    <border>
      <left style="thin">
        <color auto="1"/>
      </left>
      <right style="thin">
        <color auto="1"/>
      </right>
      <top style="medium">
        <color auto="1"/>
      </top>
      <bottom style="dashed">
        <color auto="1"/>
      </bottom>
      <diagonal/>
    </border>
    <border>
      <left style="dashed">
        <color auto="1"/>
      </left>
      <right style="thin">
        <color auto="1"/>
      </right>
      <top style="dashed">
        <color auto="1"/>
      </top>
      <bottom style="dashed">
        <color auto="1"/>
      </bottom>
      <diagonal/>
    </border>
    <border>
      <left style="thin">
        <color auto="1"/>
      </left>
      <right style="medium">
        <color auto="1"/>
      </right>
      <top style="double">
        <color auto="1"/>
      </top>
      <bottom style="medium">
        <color auto="1"/>
      </bottom>
      <diagonal/>
    </border>
    <border>
      <left/>
      <right style="medium">
        <color auto="1"/>
      </right>
      <top style="dashed">
        <color auto="1"/>
      </top>
      <bottom style="dashed">
        <color auto="1"/>
      </bottom>
      <diagonal/>
    </border>
    <border>
      <left style="thin">
        <color auto="1"/>
      </left>
      <right style="medium">
        <color auto="1"/>
      </right>
      <top/>
      <bottom style="dashed">
        <color auto="1"/>
      </bottom>
      <diagonal/>
    </border>
    <border>
      <left/>
      <right style="medium">
        <color auto="1"/>
      </right>
      <top/>
      <bottom style="dashed">
        <color auto="1"/>
      </bottom>
      <diagonal/>
    </border>
    <border>
      <left style="dashed">
        <color auto="1"/>
      </left>
      <right style="medium">
        <color auto="1"/>
      </right>
      <top style="dashed">
        <color auto="1"/>
      </top>
      <bottom style="dashed">
        <color auto="1"/>
      </bottom>
      <diagonal/>
    </border>
    <border>
      <left style="medium">
        <color auto="1"/>
      </left>
      <right/>
      <top style="double">
        <color auto="1"/>
      </top>
      <bottom/>
      <diagonal/>
    </border>
    <border>
      <left/>
      <right style="thin">
        <color auto="1"/>
      </right>
      <top style="double">
        <color auto="1"/>
      </top>
      <bottom/>
      <diagonal/>
    </border>
    <border>
      <left/>
      <right/>
      <top style="double">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thin">
        <color auto="1"/>
      </right>
      <top style="double">
        <color auto="1"/>
      </top>
      <bottom/>
      <diagonal/>
    </border>
    <border>
      <left style="double">
        <color auto="1"/>
      </left>
      <right style="thin">
        <color auto="1"/>
      </right>
      <top/>
      <bottom style="medium">
        <color auto="1"/>
      </bottom>
      <diagonal/>
    </border>
    <border>
      <left style="thin">
        <color auto="1"/>
      </left>
      <right style="medium">
        <color auto="1"/>
      </right>
      <top style="dashed">
        <color auto="1"/>
      </top>
      <bottom style="dashed">
        <color auto="1"/>
      </bottom>
      <diagonal/>
    </border>
    <border>
      <left/>
      <right style="medium">
        <color auto="1"/>
      </right>
      <top style="double">
        <color auto="1"/>
      </top>
      <bottom/>
      <diagonal/>
    </border>
    <border>
      <left style="medium">
        <color auto="1"/>
      </left>
      <right/>
      <top style="dashed">
        <color auto="1"/>
      </top>
      <bottom style="dashed">
        <color auto="1"/>
      </bottom>
      <diagonal/>
    </border>
    <border>
      <left/>
      <right/>
      <top style="dotted">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dashed">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right style="thin">
        <color auto="1"/>
      </right>
      <top style="thin">
        <color auto="1"/>
      </top>
      <bottom style="medium">
        <color auto="1"/>
      </bottom>
      <diagonal/>
    </border>
    <border>
      <left style="thin">
        <color auto="1"/>
      </left>
      <right/>
      <top style="thin">
        <color auto="1"/>
      </top>
      <bottom style="medium">
        <color indexed="64"/>
      </bottom>
      <diagonal/>
    </border>
    <border>
      <left style="medium">
        <color auto="1"/>
      </left>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thin">
        <color auto="1"/>
      </top>
      <bottom style="medium">
        <color auto="1"/>
      </bottom>
      <diagonal/>
    </border>
    <border>
      <left style="medium">
        <color auto="1"/>
      </left>
      <right/>
      <top style="dashed">
        <color auto="1"/>
      </top>
      <bottom style="thin">
        <color auto="1"/>
      </bottom>
      <diagonal/>
    </border>
    <border>
      <left/>
      <right/>
      <top style="dashed">
        <color auto="1"/>
      </top>
      <bottom style="thin">
        <color auto="1"/>
      </bottom>
      <diagonal/>
    </border>
    <border>
      <left style="medium">
        <color auto="1"/>
      </left>
      <right/>
      <top style="thin">
        <color auto="1"/>
      </top>
      <bottom style="dashed">
        <color auto="1"/>
      </bottom>
      <diagonal/>
    </border>
    <border>
      <left/>
      <right/>
      <top style="thin">
        <color auto="1"/>
      </top>
      <bottom style="dashed">
        <color auto="1"/>
      </bottom>
      <diagonal/>
    </border>
    <border>
      <left/>
      <right style="medium">
        <color auto="1"/>
      </right>
      <top style="thin">
        <color auto="1"/>
      </top>
      <bottom style="dashed">
        <color auto="1"/>
      </bottom>
      <diagonal/>
    </border>
    <border>
      <left style="medium">
        <color auto="1"/>
      </left>
      <right/>
      <top style="dashed">
        <color auto="1"/>
      </top>
      <bottom/>
      <diagonal/>
    </border>
    <border>
      <left/>
      <right/>
      <top style="dashed">
        <color auto="1"/>
      </top>
      <bottom/>
      <diagonal/>
    </border>
    <border>
      <left/>
      <right style="medium">
        <color auto="1"/>
      </right>
      <top style="dashed">
        <color auto="1"/>
      </top>
      <bottom/>
      <diagonal/>
    </border>
    <border>
      <left style="medium">
        <color auto="1"/>
      </left>
      <right style="thin">
        <color auto="1"/>
      </right>
      <top/>
      <bottom style="dashed">
        <color auto="1"/>
      </bottom>
      <diagonal/>
    </border>
    <border>
      <left style="thin">
        <color auto="1"/>
      </left>
      <right/>
      <top/>
      <bottom style="dashed">
        <color auto="1"/>
      </bottom>
      <diagonal/>
    </border>
    <border>
      <left style="thin">
        <color auto="1"/>
      </left>
      <right style="thin">
        <color auto="1"/>
      </right>
      <top/>
      <bottom style="dashed">
        <color auto="1"/>
      </bottom>
      <diagonal/>
    </border>
    <border>
      <left style="thin">
        <color auto="1"/>
      </left>
      <right/>
      <top/>
      <bottom style="dotted">
        <color auto="1"/>
      </bottom>
      <diagonal/>
    </border>
    <border>
      <left style="thin">
        <color auto="1"/>
      </left>
      <right style="medium">
        <color auto="1"/>
      </right>
      <top/>
      <bottom style="dotted">
        <color auto="1"/>
      </bottom>
      <diagonal/>
    </border>
    <border>
      <left style="thin">
        <color auto="1"/>
      </left>
      <right style="medium">
        <color auto="1"/>
      </right>
      <top/>
      <bottom style="medium">
        <color auto="1"/>
      </bottom>
      <diagonal/>
    </border>
    <border>
      <left style="thin">
        <color auto="1"/>
      </left>
      <right style="thin">
        <color auto="1"/>
      </right>
      <top style="dashed">
        <color auto="1"/>
      </top>
      <bottom style="double">
        <color auto="1"/>
      </bottom>
      <diagonal/>
    </border>
    <border>
      <left style="dashed">
        <color auto="1"/>
      </left>
      <right style="dashed">
        <color auto="1"/>
      </right>
      <top style="dashed">
        <color auto="1"/>
      </top>
      <bottom/>
      <diagonal/>
    </border>
    <border>
      <left style="medium">
        <color auto="1"/>
      </left>
      <right/>
      <top/>
      <bottom style="dashed">
        <color auto="1"/>
      </bottom>
      <diagonal/>
    </border>
  </borders>
  <cellStyleXfs count="12">
    <xf numFmtId="0" fontId="0" fillId="0" borderId="0"/>
    <xf numFmtId="43" fontId="30" fillId="0" borderId="0" applyFont="0" applyFill="0" applyBorder="0" applyAlignment="0" applyProtection="0">
      <alignment vertical="center"/>
    </xf>
    <xf numFmtId="44" fontId="30" fillId="0" borderId="0" applyFont="0" applyFill="0" applyBorder="0" applyAlignment="0" applyProtection="0">
      <alignment vertical="center"/>
    </xf>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33" fillId="0" borderId="0" applyNumberFormat="0" applyFill="0" applyBorder="0" applyAlignment="0" applyProtection="0"/>
  </cellStyleXfs>
  <cellXfs count="619">
    <xf numFmtId="0" fontId="0" fillId="0" borderId="0" xfId="0"/>
    <xf numFmtId="4" fontId="14" fillId="0" borderId="0" xfId="6" applyNumberFormat="1" applyFont="1"/>
    <xf numFmtId="0" fontId="14" fillId="0" borderId="0" xfId="6" applyFont="1"/>
    <xf numFmtId="0" fontId="31" fillId="2" borderId="1" xfId="6" applyFill="1" applyBorder="1" applyAlignment="1">
      <alignment horizontal="center"/>
    </xf>
    <xf numFmtId="0" fontId="15" fillId="2" borderId="2" xfId="6" applyFont="1" applyFill="1" applyBorder="1" applyAlignment="1">
      <alignment horizontal="center"/>
    </xf>
    <xf numFmtId="0" fontId="31" fillId="2" borderId="5" xfId="6" applyFill="1" applyBorder="1" applyAlignment="1">
      <alignment horizontal="left"/>
    </xf>
    <xf numFmtId="0" fontId="31" fillId="2" borderId="6" xfId="6" applyFill="1" applyBorder="1"/>
    <xf numFmtId="0" fontId="15" fillId="2" borderId="7" xfId="6" applyFont="1" applyFill="1" applyBorder="1" applyAlignment="1">
      <alignment horizontal="center"/>
    </xf>
    <xf numFmtId="0" fontId="31" fillId="2" borderId="8" xfId="6" applyFill="1" applyBorder="1" applyAlignment="1">
      <alignment horizontal="left"/>
    </xf>
    <xf numFmtId="0" fontId="15" fillId="2" borderId="7" xfId="6" applyFont="1" applyFill="1" applyBorder="1" applyAlignment="1">
      <alignment horizontal="right"/>
    </xf>
    <xf numFmtId="0" fontId="31" fillId="2" borderId="7" xfId="6" applyFill="1" applyBorder="1" applyAlignment="1">
      <alignment horizontal="center"/>
    </xf>
    <xf numFmtId="0" fontId="15" fillId="2" borderId="1" xfId="6" applyFont="1" applyFill="1" applyBorder="1" applyAlignment="1">
      <alignment horizontal="center"/>
    </xf>
    <xf numFmtId="10" fontId="0" fillId="0" borderId="15" xfId="8" applyNumberFormat="1" applyFont="1" applyBorder="1" applyAlignment="1">
      <alignment horizontal="center" vertical="center"/>
    </xf>
    <xf numFmtId="10" fontId="14" fillId="0" borderId="15" xfId="8" applyNumberFormat="1" applyFont="1" applyBorder="1" applyAlignment="1">
      <alignment horizontal="center" vertical="center"/>
    </xf>
    <xf numFmtId="4" fontId="14" fillId="0" borderId="19" xfId="10" applyNumberFormat="1" applyFont="1" applyBorder="1" applyAlignment="1" applyProtection="1">
      <alignment horizontal="center" vertical="center"/>
    </xf>
    <xf numFmtId="0" fontId="14" fillId="0" borderId="27" xfId="6" applyFont="1" applyBorder="1" applyAlignment="1">
      <alignment vertical="center"/>
    </xf>
    <xf numFmtId="0" fontId="14" fillId="0" borderId="24" xfId="6" applyFont="1" applyBorder="1" applyAlignment="1">
      <alignment vertical="center"/>
    </xf>
    <xf numFmtId="0" fontId="17" fillId="0" borderId="24" xfId="6" applyFont="1" applyBorder="1" applyAlignment="1">
      <alignment horizontal="right" vertical="center"/>
    </xf>
    <xf numFmtId="10" fontId="14" fillId="0" borderId="19" xfId="6" applyNumberFormat="1" applyFont="1" applyBorder="1" applyAlignment="1">
      <alignment horizontal="center" vertical="center"/>
    </xf>
    <xf numFmtId="0" fontId="14" fillId="0" borderId="8" xfId="6" applyFont="1" applyBorder="1" applyAlignment="1">
      <alignment vertical="center"/>
    </xf>
    <xf numFmtId="0" fontId="14" fillId="0" borderId="28" xfId="6" applyFont="1" applyBorder="1" applyAlignment="1">
      <alignment horizontal="center" vertical="center"/>
    </xf>
    <xf numFmtId="0" fontId="14" fillId="0" borderId="9" xfId="6" applyFont="1" applyBorder="1" applyAlignment="1">
      <alignment vertical="center"/>
    </xf>
    <xf numFmtId="0" fontId="14" fillId="0" borderId="10" xfId="6" applyFont="1" applyBorder="1" applyAlignment="1">
      <alignment vertical="center"/>
    </xf>
    <xf numFmtId="0" fontId="17" fillId="0" borderId="10" xfId="6" applyFont="1" applyBorder="1" applyAlignment="1">
      <alignment horizontal="right" vertical="center"/>
    </xf>
    <xf numFmtId="0" fontId="14" fillId="0" borderId="26" xfId="6" applyFont="1" applyBorder="1" applyAlignment="1">
      <alignment horizontal="center" vertical="center"/>
    </xf>
    <xf numFmtId="10" fontId="14" fillId="0" borderId="26" xfId="8" applyNumberFormat="1" applyFont="1" applyBorder="1" applyAlignment="1">
      <alignment horizontal="center" vertical="center"/>
    </xf>
    <xf numFmtId="164" fontId="14" fillId="0" borderId="0" xfId="10" applyFont="1" applyBorder="1" applyAlignment="1">
      <alignment horizontal="center"/>
    </xf>
    <xf numFmtId="2" fontId="14" fillId="0" borderId="0" xfId="6" applyNumberFormat="1" applyFont="1" applyAlignment="1">
      <alignment horizontal="center"/>
    </xf>
    <xf numFmtId="0" fontId="14" fillId="0" borderId="0" xfId="6" applyFont="1" applyAlignment="1">
      <alignment horizontal="center"/>
    </xf>
    <xf numFmtId="164" fontId="14" fillId="0" borderId="0" xfId="10" applyFont="1" applyBorder="1" applyAlignment="1">
      <alignment horizontal="right"/>
    </xf>
    <xf numFmtId="0" fontId="14" fillId="0" borderId="0" xfId="6" applyFont="1" applyAlignment="1">
      <alignment horizontal="right"/>
    </xf>
    <xf numFmtId="164" fontId="17" fillId="0" borderId="0" xfId="10" applyFont="1" applyBorder="1" applyAlignment="1">
      <alignment horizontal="center"/>
    </xf>
    <xf numFmtId="10" fontId="14" fillId="0" borderId="0" xfId="8" applyNumberFormat="1" applyFont="1" applyBorder="1" applyAlignment="1">
      <alignment horizontal="center"/>
    </xf>
    <xf numFmtId="49" fontId="14" fillId="0" borderId="0" xfId="6" applyNumberFormat="1" applyFont="1"/>
    <xf numFmtId="0" fontId="17" fillId="0" borderId="0" xfId="6" applyFont="1" applyAlignment="1">
      <alignment horizontal="center"/>
    </xf>
    <xf numFmtId="14" fontId="14" fillId="0" borderId="0" xfId="6" applyNumberFormat="1" applyFont="1" applyAlignment="1">
      <alignment horizontal="center"/>
    </xf>
    <xf numFmtId="166" fontId="14" fillId="0" borderId="0" xfId="8" applyNumberFormat="1" applyFont="1" applyBorder="1" applyAlignment="1">
      <alignment horizontal="center"/>
    </xf>
    <xf numFmtId="164" fontId="14" fillId="0" borderId="0" xfId="6" applyNumberFormat="1" applyFont="1" applyAlignment="1">
      <alignment horizontal="right"/>
    </xf>
    <xf numFmtId="9" fontId="14" fillId="0" borderId="0" xfId="8" applyFont="1" applyBorder="1" applyAlignment="1">
      <alignment horizontal="center"/>
    </xf>
    <xf numFmtId="2" fontId="14" fillId="0" borderId="0" xfId="8" applyNumberFormat="1" applyFont="1" applyBorder="1" applyAlignment="1">
      <alignment horizontal="center"/>
    </xf>
    <xf numFmtId="2" fontId="14" fillId="0" borderId="0" xfId="10" applyNumberFormat="1" applyFont="1" applyBorder="1" applyAlignment="1">
      <alignment horizontal="center"/>
    </xf>
    <xf numFmtId="2" fontId="14" fillId="0" borderId="0" xfId="10" applyNumberFormat="1" applyFont="1" applyBorder="1" applyAlignment="1">
      <alignment horizontal="right"/>
    </xf>
    <xf numFmtId="164" fontId="14" fillId="0" borderId="0" xfId="6" applyNumberFormat="1" applyFont="1" applyAlignment="1">
      <alignment horizontal="center"/>
    </xf>
    <xf numFmtId="9" fontId="14" fillId="0" borderId="0" xfId="6" applyNumberFormat="1" applyFont="1" applyAlignment="1">
      <alignment horizontal="center"/>
    </xf>
    <xf numFmtId="0" fontId="0" fillId="0" borderId="0" xfId="0" applyAlignment="1">
      <alignment horizontal="center"/>
    </xf>
    <xf numFmtId="0" fontId="15" fillId="0" borderId="32" xfId="0" applyFont="1" applyBorder="1"/>
    <xf numFmtId="0" fontId="0" fillId="0" borderId="33" xfId="0" applyBorder="1" applyAlignment="1">
      <alignment horizontal="center"/>
    </xf>
    <xf numFmtId="0" fontId="0" fillId="0" borderId="34" xfId="0" applyBorder="1" applyAlignment="1">
      <alignment horizontal="center"/>
    </xf>
    <xf numFmtId="0" fontId="15" fillId="0" borderId="33" xfId="0" applyFont="1" applyBorder="1" applyAlignment="1">
      <alignment horizontal="right"/>
    </xf>
    <xf numFmtId="0" fontId="15" fillId="0" borderId="35" xfId="0" applyFont="1" applyBorder="1" applyAlignment="1">
      <alignment horizontal="right"/>
    </xf>
    <xf numFmtId="14" fontId="15" fillId="0" borderId="35" xfId="0" applyNumberFormat="1" applyFon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15" fillId="0" borderId="36" xfId="0" applyFont="1" applyBorder="1" applyAlignment="1">
      <alignment horizontal="left"/>
    </xf>
    <xf numFmtId="0" fontId="15" fillId="0" borderId="0" xfId="0" applyFont="1" applyAlignment="1">
      <alignment horizontal="left"/>
    </xf>
    <xf numFmtId="0" fontId="15" fillId="0" borderId="37" xfId="0" applyFont="1" applyBorder="1" applyAlignment="1">
      <alignment horizontal="left"/>
    </xf>
    <xf numFmtId="0" fontId="0" fillId="0" borderId="37" xfId="0" applyBorder="1"/>
    <xf numFmtId="0" fontId="0" fillId="0" borderId="37" xfId="0" applyBorder="1" applyAlignment="1">
      <alignment horizontal="centerContinuous"/>
    </xf>
    <xf numFmtId="0" fontId="0" fillId="0" borderId="8" xfId="0" applyBorder="1" applyAlignment="1">
      <alignment horizontal="center"/>
    </xf>
    <xf numFmtId="0" fontId="18" fillId="0" borderId="8" xfId="0" applyFont="1" applyBorder="1" applyAlignment="1">
      <alignment horizontal="left"/>
    </xf>
    <xf numFmtId="0" fontId="15" fillId="0" borderId="0" xfId="0" applyFont="1"/>
    <xf numFmtId="0" fontId="15" fillId="0" borderId="0" xfId="0" applyFont="1" applyAlignment="1">
      <alignment horizontal="right"/>
    </xf>
    <xf numFmtId="10" fontId="15" fillId="0" borderId="0" xfId="0" applyNumberFormat="1" applyFont="1" applyAlignment="1">
      <alignment horizontal="left"/>
    </xf>
    <xf numFmtId="0" fontId="19" fillId="0" borderId="8" xfId="0" applyFont="1" applyBorder="1"/>
    <xf numFmtId="0" fontId="19" fillId="0" borderId="0" xfId="0" applyFont="1"/>
    <xf numFmtId="0" fontId="0" fillId="3" borderId="38" xfId="0" applyFill="1" applyBorder="1"/>
    <xf numFmtId="0" fontId="0" fillId="3" borderId="39" xfId="0" applyFill="1" applyBorder="1"/>
    <xf numFmtId="0" fontId="16" fillId="3" borderId="40" xfId="0" applyFont="1" applyFill="1" applyBorder="1" applyAlignment="1">
      <alignment horizontal="right"/>
    </xf>
    <xf numFmtId="165" fontId="16" fillId="0" borderId="40" xfId="0" applyNumberFormat="1" applyFont="1" applyBorder="1" applyAlignment="1">
      <alignment horizontal="center"/>
    </xf>
    <xf numFmtId="165" fontId="16" fillId="0" borderId="41" xfId="0" applyNumberFormat="1" applyFont="1" applyBorder="1" applyAlignment="1">
      <alignment horizontal="center"/>
    </xf>
    <xf numFmtId="0" fontId="18" fillId="3" borderId="39" xfId="0" applyFont="1" applyFill="1" applyBorder="1" applyAlignment="1">
      <alignment horizontal="centerContinuous"/>
    </xf>
    <xf numFmtId="0" fontId="15" fillId="0" borderId="42" xfId="0" applyFont="1" applyBorder="1" applyAlignment="1">
      <alignment horizontal="center"/>
    </xf>
    <xf numFmtId="0" fontId="15" fillId="0" borderId="43" xfId="0" applyFont="1" applyBorder="1" applyAlignment="1">
      <alignment horizontal="center"/>
    </xf>
    <xf numFmtId="0" fontId="15" fillId="0" borderId="44" xfId="0" applyFont="1" applyBorder="1" applyAlignment="1">
      <alignment horizontal="center"/>
    </xf>
    <xf numFmtId="0" fontId="15" fillId="0" borderId="45" xfId="0" applyFont="1" applyBorder="1" applyAlignment="1">
      <alignment horizontal="center"/>
    </xf>
    <xf numFmtId="0" fontId="0" fillId="0" borderId="46" xfId="0" applyBorder="1" applyAlignment="1">
      <alignment horizontal="left" vertical="center" wrapText="1"/>
    </xf>
    <xf numFmtId="0" fontId="0" fillId="0" borderId="47" xfId="0" applyBorder="1" applyAlignment="1">
      <alignment horizontal="center" vertical="center"/>
    </xf>
    <xf numFmtId="0" fontId="15" fillId="0" borderId="48" xfId="0" applyFont="1" applyBorder="1" applyAlignment="1">
      <alignment horizontal="center" vertical="center"/>
    </xf>
    <xf numFmtId="0" fontId="0" fillId="0" borderId="49" xfId="0" applyBorder="1" applyAlignment="1">
      <alignment horizontal="center" vertical="center"/>
    </xf>
    <xf numFmtId="2" fontId="15" fillId="0" borderId="46" xfId="0" applyNumberFormat="1" applyFont="1" applyBorder="1" applyAlignment="1">
      <alignment horizontal="left"/>
    </xf>
    <xf numFmtId="167" fontId="16" fillId="0" borderId="49" xfId="0" applyNumberFormat="1" applyFont="1" applyBorder="1" applyAlignment="1">
      <alignment horizontal="center"/>
    </xf>
    <xf numFmtId="2" fontId="0" fillId="0" borderId="49" xfId="0" applyNumberFormat="1" applyBorder="1" applyAlignment="1">
      <alignment horizontal="center" vertical="center"/>
    </xf>
    <xf numFmtId="4" fontId="0" fillId="0" borderId="49" xfId="0" applyNumberFormat="1" applyBorder="1" applyAlignment="1">
      <alignment horizontal="center" vertical="center"/>
    </xf>
    <xf numFmtId="0" fontId="0" fillId="0" borderId="48" xfId="0" applyBorder="1" applyAlignment="1">
      <alignment horizontal="center" vertical="center"/>
    </xf>
    <xf numFmtId="0" fontId="15" fillId="0" borderId="48" xfId="0" applyFont="1" applyBorder="1" applyAlignment="1">
      <alignment horizontal="center"/>
    </xf>
    <xf numFmtId="0" fontId="0" fillId="0" borderId="49" xfId="0" applyBorder="1"/>
    <xf numFmtId="2" fontId="16" fillId="0" borderId="50" xfId="0" applyNumberFormat="1" applyFont="1" applyBorder="1" applyAlignment="1">
      <alignment horizontal="right" vertical="center" wrapText="1"/>
    </xf>
    <xf numFmtId="167" fontId="16" fillId="0" borderId="47" xfId="0" applyNumberFormat="1" applyFont="1" applyBorder="1" applyAlignment="1">
      <alignment horizontal="center"/>
    </xf>
    <xf numFmtId="0" fontId="0" fillId="0" borderId="51" xfId="0" applyBorder="1" applyAlignment="1">
      <alignment wrapText="1"/>
    </xf>
    <xf numFmtId="0" fontId="20" fillId="0" borderId="51" xfId="0" applyFont="1" applyBorder="1" applyAlignment="1">
      <alignment vertical="center" wrapText="1"/>
    </xf>
    <xf numFmtId="2" fontId="0" fillId="4" borderId="49" xfId="0" applyNumberFormat="1" applyFill="1" applyBorder="1" applyAlignment="1">
      <alignment horizontal="center" vertical="center"/>
    </xf>
    <xf numFmtId="167" fontId="16" fillId="0" borderId="52" xfId="0" applyNumberFormat="1" applyFont="1" applyBorder="1" applyAlignment="1">
      <alignment horizontal="center"/>
    </xf>
    <xf numFmtId="167" fontId="16" fillId="0" borderId="53" xfId="0" applyNumberFormat="1" applyFont="1" applyBorder="1" applyAlignment="1">
      <alignment horizontal="center"/>
    </xf>
    <xf numFmtId="167" fontId="16" fillId="0" borderId="54" xfId="0" applyNumberFormat="1" applyFont="1" applyBorder="1" applyAlignment="1">
      <alignment horizontal="center"/>
    </xf>
    <xf numFmtId="0" fontId="0" fillId="0" borderId="29" xfId="0" applyBorder="1" applyAlignment="1">
      <alignment horizontal="center"/>
    </xf>
    <xf numFmtId="0" fontId="0" fillId="0" borderId="7" xfId="0" applyBorder="1" applyAlignment="1">
      <alignment horizontal="center"/>
    </xf>
    <xf numFmtId="0" fontId="15" fillId="0" borderId="0" xfId="0" applyFont="1" applyAlignment="1">
      <alignment horizontal="center"/>
    </xf>
    <xf numFmtId="0" fontId="18" fillId="3" borderId="41" xfId="0" applyFont="1" applyFill="1" applyBorder="1" applyAlignment="1">
      <alignment horizontal="centerContinuous"/>
    </xf>
    <xf numFmtId="0" fontId="15" fillId="0" borderId="55" xfId="0" applyFont="1" applyBorder="1" applyAlignment="1">
      <alignment horizontal="center"/>
    </xf>
    <xf numFmtId="2" fontId="0" fillId="0" borderId="0" xfId="0" applyNumberFormat="1" applyAlignment="1">
      <alignment horizontal="center"/>
    </xf>
    <xf numFmtId="167" fontId="16" fillId="0" borderId="56" xfId="0" applyNumberFormat="1" applyFont="1" applyBorder="1" applyAlignment="1">
      <alignment horizontal="center"/>
    </xf>
    <xf numFmtId="0" fontId="0" fillId="0" borderId="0" xfId="0" applyAlignment="1">
      <alignment horizontal="left"/>
    </xf>
    <xf numFmtId="2" fontId="15" fillId="0" borderId="0" xfId="0" applyNumberFormat="1" applyFont="1" applyAlignment="1">
      <alignment horizontal="left"/>
    </xf>
    <xf numFmtId="2" fontId="15" fillId="0" borderId="50" xfId="0" applyNumberFormat="1" applyFont="1" applyBorder="1" applyAlignment="1">
      <alignment horizontal="left"/>
    </xf>
    <xf numFmtId="167" fontId="16" fillId="0" borderId="59" xfId="0" applyNumberFormat="1" applyFont="1" applyBorder="1" applyAlignment="1">
      <alignment horizontal="center"/>
    </xf>
    <xf numFmtId="0" fontId="0" fillId="0" borderId="46" xfId="0" applyBorder="1" applyAlignment="1">
      <alignment vertical="center" wrapText="1"/>
    </xf>
    <xf numFmtId="0" fontId="0" fillId="0" borderId="49" xfId="0" applyBorder="1" applyAlignment="1">
      <alignment horizontal="center" vertical="center" wrapText="1"/>
    </xf>
    <xf numFmtId="2" fontId="0" fillId="0" borderId="46" xfId="0" applyNumberFormat="1" applyBorder="1" applyAlignment="1">
      <alignment horizontal="left" vertical="center" wrapText="1"/>
    </xf>
    <xf numFmtId="0" fontId="0" fillId="0" borderId="46" xfId="0" applyBorder="1"/>
    <xf numFmtId="0" fontId="15" fillId="0" borderId="60" xfId="0" applyFont="1" applyBorder="1"/>
    <xf numFmtId="0" fontId="0" fillId="0" borderId="61" xfId="0" applyBorder="1"/>
    <xf numFmtId="0" fontId="15" fillId="0" borderId="62" xfId="0" applyFont="1" applyBorder="1" applyAlignment="1">
      <alignment horizontal="right"/>
    </xf>
    <xf numFmtId="0" fontId="18" fillId="0" borderId="63" xfId="0" applyFont="1" applyBorder="1" applyAlignment="1">
      <alignment horizontal="center"/>
    </xf>
    <xf numFmtId="0" fontId="18" fillId="0" borderId="62" xfId="0" applyFont="1" applyBorder="1" applyAlignment="1">
      <alignment horizontal="center"/>
    </xf>
    <xf numFmtId="0" fontId="15" fillId="0" borderId="62" xfId="0" applyFont="1" applyBorder="1" applyAlignment="1">
      <alignment horizontal="center"/>
    </xf>
    <xf numFmtId="0" fontId="15" fillId="0" borderId="64" xfId="0" applyFont="1" applyBorder="1" applyAlignment="1">
      <alignment horizontal="center"/>
    </xf>
    <xf numFmtId="0" fontId="15" fillId="0" borderId="9" xfId="0" applyFont="1" applyBorder="1"/>
    <xf numFmtId="0" fontId="0" fillId="0" borderId="18" xfId="0" applyBorder="1"/>
    <xf numFmtId="0" fontId="0" fillId="0" borderId="10" xfId="0" applyBorder="1"/>
    <xf numFmtId="0" fontId="15" fillId="0" borderId="17" xfId="0" applyFont="1" applyBorder="1" applyAlignment="1">
      <alignment horizontal="center"/>
    </xf>
    <xf numFmtId="0" fontId="15" fillId="0" borderId="10" xfId="0" applyFont="1" applyBorder="1" applyAlignment="1">
      <alignment horizontal="center"/>
    </xf>
    <xf numFmtId="2" fontId="15" fillId="0" borderId="0" xfId="0" applyNumberFormat="1" applyFont="1"/>
    <xf numFmtId="0" fontId="0" fillId="2" borderId="5" xfId="0" applyFill="1" applyBorder="1"/>
    <xf numFmtId="0" fontId="0" fillId="2" borderId="6" xfId="0" applyFill="1" applyBorder="1"/>
    <xf numFmtId="0" fontId="15" fillId="2" borderId="6" xfId="0" applyFont="1" applyFill="1" applyBorder="1" applyAlignment="1">
      <alignment horizontal="center"/>
    </xf>
    <xf numFmtId="0" fontId="0" fillId="2" borderId="8" xfId="0" applyFill="1" applyBorder="1"/>
    <xf numFmtId="0" fontId="0" fillId="0" borderId="69" xfId="0" applyBorder="1"/>
    <xf numFmtId="0" fontId="15" fillId="0" borderId="46" xfId="0" applyFont="1" applyBorder="1" applyAlignment="1">
      <alignment horizontal="center"/>
    </xf>
    <xf numFmtId="0" fontId="21" fillId="0" borderId="46" xfId="0" applyFont="1" applyBorder="1" applyAlignment="1">
      <alignment horizontal="center"/>
    </xf>
    <xf numFmtId="0" fontId="15" fillId="0" borderId="46" xfId="0" applyFont="1" applyBorder="1"/>
    <xf numFmtId="0" fontId="19" fillId="0" borderId="46" xfId="0" applyFont="1" applyBorder="1" applyAlignment="1">
      <alignment horizontal="center"/>
    </xf>
    <xf numFmtId="0" fontId="22" fillId="0" borderId="46" xfId="0" applyFont="1" applyBorder="1" applyAlignment="1">
      <alignment horizontal="center"/>
    </xf>
    <xf numFmtId="0" fontId="23" fillId="0" borderId="46" xfId="0" applyFont="1" applyBorder="1"/>
    <xf numFmtId="2" fontId="23" fillId="0" borderId="46" xfId="0" applyNumberFormat="1" applyFont="1" applyBorder="1" applyAlignment="1">
      <alignment horizontal="left"/>
    </xf>
    <xf numFmtId="0" fontId="0" fillId="0" borderId="46" xfId="0" applyBorder="1" applyAlignment="1">
      <alignment horizontal="center"/>
    </xf>
    <xf numFmtId="2" fontId="0" fillId="0" borderId="46" xfId="0" applyNumberFormat="1" applyBorder="1" applyAlignment="1">
      <alignment horizontal="left"/>
    </xf>
    <xf numFmtId="0" fontId="19" fillId="0" borderId="46" xfId="0" applyFont="1" applyBorder="1"/>
    <xf numFmtId="0" fontId="0" fillId="0" borderId="69" xfId="0" applyBorder="1" applyAlignment="1">
      <alignment horizontal="left"/>
    </xf>
    <xf numFmtId="0" fontId="24" fillId="0" borderId="46" xfId="0" applyFont="1" applyBorder="1" applyAlignment="1">
      <alignment horizontal="center"/>
    </xf>
    <xf numFmtId="0" fontId="25" fillId="0" borderId="46" xfId="0" applyFont="1" applyBorder="1" applyAlignment="1">
      <alignment horizontal="center"/>
    </xf>
    <xf numFmtId="0" fontId="0" fillId="0" borderId="46" xfId="0" applyBorder="1" applyAlignment="1">
      <alignment horizontal="left"/>
    </xf>
    <xf numFmtId="49" fontId="0" fillId="0" borderId="46" xfId="0" applyNumberFormat="1" applyBorder="1" applyAlignment="1">
      <alignment horizontal="center"/>
    </xf>
    <xf numFmtId="2" fontId="0" fillId="0" borderId="46" xfId="0" applyNumberFormat="1" applyBorder="1" applyAlignment="1">
      <alignment horizontal="center"/>
    </xf>
    <xf numFmtId="0" fontId="15" fillId="2" borderId="6" xfId="0" applyFont="1" applyFill="1" applyBorder="1"/>
    <xf numFmtId="0" fontId="0" fillId="2" borderId="6" xfId="0" applyFill="1" applyBorder="1" applyAlignment="1">
      <alignment horizontal="center"/>
    </xf>
    <xf numFmtId="0" fontId="0" fillId="2" borderId="29" xfId="0" applyFill="1" applyBorder="1"/>
    <xf numFmtId="0" fontId="0" fillId="2" borderId="7" xfId="0" applyFill="1" applyBorder="1"/>
    <xf numFmtId="0" fontId="0" fillId="0" borderId="56" xfId="0" applyBorder="1"/>
    <xf numFmtId="49" fontId="0" fillId="0" borderId="56" xfId="0" applyNumberFormat="1" applyBorder="1"/>
    <xf numFmtId="2" fontId="15" fillId="0" borderId="46" xfId="0" applyNumberFormat="1" applyFont="1" applyBorder="1"/>
    <xf numFmtId="0" fontId="0" fillId="0" borderId="50" xfId="0" applyBorder="1" applyAlignment="1">
      <alignment horizontal="left" vertical="center" wrapText="1"/>
    </xf>
    <xf numFmtId="0" fontId="26" fillId="0" borderId="0" xfId="0" applyFont="1"/>
    <xf numFmtId="0" fontId="26" fillId="5" borderId="5" xfId="0" applyFont="1" applyFill="1" applyBorder="1"/>
    <xf numFmtId="2" fontId="28" fillId="5" borderId="6" xfId="0" applyNumberFormat="1" applyFont="1" applyFill="1" applyBorder="1"/>
    <xf numFmtId="0" fontId="26" fillId="5" borderId="9" xfId="0" applyFont="1" applyFill="1" applyBorder="1" applyAlignment="1">
      <alignment vertical="top"/>
    </xf>
    <xf numFmtId="2" fontId="14" fillId="5" borderId="10" xfId="0" applyNumberFormat="1" applyFont="1" applyFill="1" applyBorder="1"/>
    <xf numFmtId="2" fontId="28" fillId="5" borderId="10" xfId="0" applyNumberFormat="1" applyFont="1" applyFill="1" applyBorder="1"/>
    <xf numFmtId="2" fontId="27" fillId="5" borderId="10" xfId="0" applyNumberFormat="1" applyFont="1" applyFill="1" applyBorder="1"/>
    <xf numFmtId="0" fontId="26" fillId="0" borderId="8" xfId="0" applyFont="1" applyBorder="1" applyAlignment="1">
      <alignment vertical="center"/>
    </xf>
    <xf numFmtId="0" fontId="26" fillId="0" borderId="21" xfId="0" applyFont="1" applyBorder="1" applyAlignment="1">
      <alignment vertical="center"/>
    </xf>
    <xf numFmtId="0" fontId="26" fillId="0" borderId="0" xfId="0" applyFont="1" applyAlignment="1">
      <alignment vertical="center"/>
    </xf>
    <xf numFmtId="0" fontId="26" fillId="0" borderId="0" xfId="0" applyFont="1" applyAlignment="1">
      <alignment vertical="center" wrapText="1"/>
    </xf>
    <xf numFmtId="0" fontId="26" fillId="0" borderId="0" xfId="0" applyFont="1" applyAlignment="1">
      <alignment vertical="top"/>
    </xf>
    <xf numFmtId="0" fontId="26" fillId="0" borderId="8" xfId="0" applyFont="1" applyBorder="1"/>
    <xf numFmtId="0" fontId="26" fillId="0" borderId="21" xfId="0" applyFont="1" applyBorder="1"/>
    <xf numFmtId="2" fontId="26" fillId="0" borderId="0" xfId="1" applyNumberFormat="1" applyFont="1" applyBorder="1" applyAlignment="1"/>
    <xf numFmtId="0" fontId="26" fillId="0" borderId="36" xfId="0" applyFont="1" applyBorder="1" applyAlignment="1">
      <alignment vertical="center"/>
    </xf>
    <xf numFmtId="0" fontId="26" fillId="0" borderId="71" xfId="0" applyFont="1" applyBorder="1" applyAlignment="1">
      <alignment vertical="center"/>
    </xf>
    <xf numFmtId="0" fontId="26" fillId="0" borderId="37" xfId="0" applyFont="1" applyBorder="1" applyAlignment="1">
      <alignment vertical="center"/>
    </xf>
    <xf numFmtId="0" fontId="26" fillId="0" borderId="37" xfId="0" applyFont="1" applyBorder="1" applyAlignment="1">
      <alignment vertical="center" wrapText="1"/>
    </xf>
    <xf numFmtId="0" fontId="26" fillId="0" borderId="25" xfId="0" applyFont="1" applyBorder="1"/>
    <xf numFmtId="0" fontId="26" fillId="6" borderId="72" xfId="0" applyFont="1" applyFill="1" applyBorder="1" applyAlignment="1">
      <alignment horizontal="center"/>
    </xf>
    <xf numFmtId="0" fontId="26" fillId="0" borderId="28" xfId="0" applyFont="1" applyBorder="1" applyAlignment="1">
      <alignment horizontal="center" vertical="center"/>
    </xf>
    <xf numFmtId="0" fontId="26" fillId="0" borderId="19" xfId="0" applyFont="1" applyBorder="1" applyAlignment="1">
      <alignment horizontal="center" vertical="center"/>
    </xf>
    <xf numFmtId="0" fontId="26" fillId="0" borderId="28" xfId="0" applyFont="1" applyBorder="1" applyAlignment="1">
      <alignment vertical="center" wrapText="1"/>
    </xf>
    <xf numFmtId="0" fontId="26" fillId="0" borderId="28" xfId="0" applyFont="1" applyBorder="1" applyAlignment="1">
      <alignment vertical="center"/>
    </xf>
    <xf numFmtId="168" fontId="26" fillId="0" borderId="20" xfId="0" applyNumberFormat="1" applyFont="1" applyBorder="1" applyAlignment="1">
      <alignment vertical="center"/>
    </xf>
    <xf numFmtId="168" fontId="26" fillId="0" borderId="21" xfId="0" applyNumberFormat="1" applyFont="1" applyBorder="1" applyAlignment="1">
      <alignment vertical="center"/>
    </xf>
    <xf numFmtId="0" fontId="26" fillId="0" borderId="20" xfId="0" applyFont="1" applyBorder="1" applyAlignment="1">
      <alignment vertical="center"/>
    </xf>
    <xf numFmtId="0" fontId="26" fillId="0" borderId="28" xfId="0" applyFont="1" applyBorder="1" applyAlignment="1">
      <alignment horizontal="center"/>
    </xf>
    <xf numFmtId="0" fontId="26" fillId="0" borderId="77" xfId="0" applyFont="1" applyBorder="1"/>
    <xf numFmtId="0" fontId="26" fillId="0" borderId="78" xfId="0" applyFont="1" applyBorder="1"/>
    <xf numFmtId="0" fontId="26" fillId="0" borderId="74" xfId="0" applyFont="1" applyBorder="1"/>
    <xf numFmtId="0" fontId="26" fillId="0" borderId="27" xfId="0" applyFont="1" applyBorder="1"/>
    <xf numFmtId="0" fontId="26" fillId="0" borderId="24" xfId="0" applyFont="1" applyBorder="1"/>
    <xf numFmtId="0" fontId="26" fillId="6" borderId="0" xfId="0" applyFont="1" applyFill="1" applyAlignment="1">
      <alignment horizontal="center"/>
    </xf>
    <xf numFmtId="0" fontId="26" fillId="0" borderId="36" xfId="0" applyFont="1" applyBorder="1"/>
    <xf numFmtId="0" fontId="26" fillId="0" borderId="37" xfId="0" applyFont="1" applyBorder="1"/>
    <xf numFmtId="0" fontId="26" fillId="0" borderId="9" xfId="0" applyFont="1" applyBorder="1"/>
    <xf numFmtId="0" fontId="26" fillId="0" borderId="10" xfId="0" applyFont="1" applyBorder="1"/>
    <xf numFmtId="0" fontId="26" fillId="0" borderId="79" xfId="0" applyFont="1" applyBorder="1" applyAlignment="1">
      <alignment horizontal="center" vertical="center"/>
    </xf>
    <xf numFmtId="0" fontId="26" fillId="0" borderId="80" xfId="0" applyFont="1" applyBorder="1" applyAlignment="1">
      <alignment horizontal="center" vertical="center"/>
    </xf>
    <xf numFmtId="0" fontId="26" fillId="0" borderId="81" xfId="0" applyFont="1" applyBorder="1" applyAlignment="1">
      <alignment horizontal="center" vertical="center"/>
    </xf>
    <xf numFmtId="44" fontId="26" fillId="0" borderId="72" xfId="2" applyFont="1" applyBorder="1" applyAlignment="1"/>
    <xf numFmtId="44" fontId="26" fillId="0" borderId="83" xfId="0" applyNumberFormat="1" applyFont="1" applyBorder="1"/>
    <xf numFmtId="44" fontId="26" fillId="0" borderId="85" xfId="2" applyFont="1" applyBorder="1" applyAlignment="1"/>
    <xf numFmtId="0" fontId="26" fillId="0" borderId="0" xfId="0" applyFont="1" applyAlignment="1">
      <alignment horizontal="right"/>
    </xf>
    <xf numFmtId="44" fontId="26" fillId="0" borderId="0" xfId="0" applyNumberFormat="1" applyFont="1"/>
    <xf numFmtId="2" fontId="28" fillId="5" borderId="29" xfId="0" applyNumberFormat="1" applyFont="1" applyFill="1" applyBorder="1"/>
    <xf numFmtId="2" fontId="28" fillId="5" borderId="30" xfId="0" applyNumberFormat="1" applyFont="1" applyFill="1" applyBorder="1"/>
    <xf numFmtId="0" fontId="26" fillId="0" borderId="7" xfId="0" applyFont="1" applyBorder="1"/>
    <xf numFmtId="2" fontId="26" fillId="0" borderId="7" xfId="1" applyNumberFormat="1" applyFont="1" applyBorder="1" applyAlignment="1"/>
    <xf numFmtId="0" fontId="26" fillId="6" borderId="83" xfId="0" applyFont="1" applyFill="1" applyBorder="1" applyAlignment="1">
      <alignment horizontal="center"/>
    </xf>
    <xf numFmtId="4" fontId="26" fillId="0" borderId="90" xfId="0" applyNumberFormat="1" applyFont="1" applyBorder="1" applyAlignment="1">
      <alignment horizontal="center" vertical="center"/>
    </xf>
    <xf numFmtId="4" fontId="26" fillId="0" borderId="89" xfId="0" applyNumberFormat="1" applyFont="1" applyBorder="1" applyAlignment="1">
      <alignment vertical="center"/>
    </xf>
    <xf numFmtId="4" fontId="26" fillId="0" borderId="90" xfId="0" applyNumberFormat="1" applyFont="1" applyBorder="1" applyAlignment="1">
      <alignment vertical="center"/>
    </xf>
    <xf numFmtId="0" fontId="26" fillId="6" borderId="91" xfId="0" applyFont="1" applyFill="1" applyBorder="1" applyAlignment="1">
      <alignment horizontal="center"/>
    </xf>
    <xf numFmtId="164" fontId="15" fillId="0" borderId="86" xfId="0" applyNumberFormat="1" applyFont="1" applyBorder="1" applyAlignment="1">
      <alignment horizontal="center" vertical="center"/>
    </xf>
    <xf numFmtId="0" fontId="26" fillId="7" borderId="72" xfId="0" applyFont="1" applyFill="1" applyBorder="1" applyAlignment="1">
      <alignment horizontal="center"/>
    </xf>
    <xf numFmtId="0" fontId="26" fillId="7" borderId="0" xfId="0" applyFont="1" applyFill="1" applyAlignment="1">
      <alignment horizontal="center"/>
    </xf>
    <xf numFmtId="0" fontId="26" fillId="7" borderId="83" xfId="0" applyFont="1" applyFill="1" applyBorder="1" applyAlignment="1">
      <alignment horizontal="center"/>
    </xf>
    <xf numFmtId="0" fontId="26" fillId="7" borderId="91" xfId="0" applyFont="1" applyFill="1" applyBorder="1" applyAlignment="1">
      <alignment horizontal="center"/>
    </xf>
    <xf numFmtId="0" fontId="26" fillId="0" borderId="28" xfId="0" applyFont="1" applyBorder="1" applyAlignment="1">
      <alignment horizontal="center" vertical="center" wrapText="1"/>
    </xf>
    <xf numFmtId="4" fontId="26" fillId="0" borderId="89" xfId="0" applyNumberFormat="1" applyFont="1" applyBorder="1" applyAlignment="1">
      <alignment horizontal="center" vertical="center"/>
    </xf>
    <xf numFmtId="0" fontId="26" fillId="0" borderId="8" xfId="0" applyFont="1" applyBorder="1" applyAlignment="1">
      <alignment horizontal="left" vertical="center"/>
    </xf>
    <xf numFmtId="0" fontId="26" fillId="0" borderId="21" xfId="0" applyFont="1" applyBorder="1" applyAlignment="1">
      <alignment horizontal="left" vertical="center"/>
    </xf>
    <xf numFmtId="168" fontId="26" fillId="0" borderId="20" xfId="0" applyNumberFormat="1" applyFont="1" applyBorder="1" applyAlignment="1">
      <alignment horizontal="center" vertical="center"/>
    </xf>
    <xf numFmtId="168" fontId="26" fillId="0" borderId="21" xfId="0" applyNumberFormat="1" applyFont="1" applyBorder="1" applyAlignment="1">
      <alignment horizontal="center" vertical="center"/>
    </xf>
    <xf numFmtId="4" fontId="26" fillId="0" borderId="20" xfId="0" applyNumberFormat="1" applyFont="1" applyBorder="1" applyAlignment="1">
      <alignment horizontal="center" vertical="center"/>
    </xf>
    <xf numFmtId="4" fontId="26" fillId="0" borderId="21" xfId="0" applyNumberFormat="1" applyFont="1" applyBorder="1" applyAlignment="1">
      <alignment horizontal="center" vertical="center"/>
    </xf>
    <xf numFmtId="0" fontId="32" fillId="0" borderId="49" xfId="0" applyFont="1" applyBorder="1" applyAlignment="1">
      <alignment horizontal="center" vertical="center"/>
    </xf>
    <xf numFmtId="0" fontId="32" fillId="0" borderId="46" xfId="0" applyFont="1" applyBorder="1" applyAlignment="1">
      <alignment horizontal="left" vertical="center" wrapText="1"/>
    </xf>
    <xf numFmtId="0" fontId="26" fillId="8" borderId="0" xfId="0" applyFont="1" applyFill="1" applyAlignment="1">
      <alignment horizontal="center"/>
    </xf>
    <xf numFmtId="0" fontId="26" fillId="8" borderId="91" xfId="0" applyFont="1" applyFill="1" applyBorder="1" applyAlignment="1">
      <alignment horizontal="center"/>
    </xf>
    <xf numFmtId="0" fontId="0" fillId="9" borderId="79" xfId="0" applyFill="1" applyBorder="1" applyAlignment="1">
      <alignment horizontal="center" vertical="center"/>
    </xf>
    <xf numFmtId="171" fontId="0" fillId="9" borderId="80" xfId="0" applyNumberFormat="1" applyFill="1" applyBorder="1" applyAlignment="1">
      <alignment horizontal="center" vertical="center"/>
    </xf>
    <xf numFmtId="171" fontId="0" fillId="9" borderId="81" xfId="0" applyNumberFormat="1" applyFill="1" applyBorder="1" applyAlignment="1">
      <alignment horizontal="center" vertical="center"/>
    </xf>
    <xf numFmtId="0" fontId="0" fillId="0" borderId="82" xfId="0" applyBorder="1" applyAlignment="1">
      <alignment vertical="center"/>
    </xf>
    <xf numFmtId="171" fontId="0" fillId="0" borderId="72" xfId="0" applyNumberFormat="1" applyBorder="1" applyAlignment="1">
      <alignment vertical="center"/>
    </xf>
    <xf numFmtId="171" fontId="0" fillId="0" borderId="83" xfId="0" applyNumberFormat="1" applyBorder="1" applyAlignment="1">
      <alignment vertical="center"/>
    </xf>
    <xf numFmtId="0" fontId="0" fillId="0" borderId="84" xfId="0" applyBorder="1" applyAlignment="1">
      <alignment vertical="center"/>
    </xf>
    <xf numFmtId="171" fontId="0" fillId="0" borderId="85" xfId="0" applyNumberFormat="1" applyBorder="1" applyAlignment="1">
      <alignment vertical="center"/>
    </xf>
    <xf numFmtId="171" fontId="0" fillId="0" borderId="86" xfId="0" applyNumberFormat="1" applyBorder="1" applyAlignment="1">
      <alignment vertical="center"/>
    </xf>
    <xf numFmtId="0" fontId="0" fillId="0" borderId="0" xfId="0" applyAlignment="1">
      <alignment vertical="center"/>
    </xf>
    <xf numFmtId="171" fontId="0" fillId="0" borderId="0" xfId="0" applyNumberFormat="1" applyAlignment="1">
      <alignment vertical="center"/>
    </xf>
    <xf numFmtId="171" fontId="0" fillId="0" borderId="0" xfId="0" applyNumberFormat="1" applyAlignment="1">
      <alignment horizontal="center" vertical="center"/>
    </xf>
    <xf numFmtId="0" fontId="32" fillId="0" borderId="0" xfId="0" applyFont="1"/>
    <xf numFmtId="172" fontId="26" fillId="0" borderId="0" xfId="0" applyNumberFormat="1" applyFont="1"/>
    <xf numFmtId="2" fontId="0" fillId="0" borderId="46" xfId="0" applyNumberFormat="1" applyBorder="1" applyAlignment="1">
      <alignment horizontal="center" vertical="center" wrapText="1"/>
    </xf>
    <xf numFmtId="0" fontId="0" fillId="0" borderId="46" xfId="0" applyBorder="1" applyAlignment="1">
      <alignment horizontal="center" vertical="center"/>
    </xf>
    <xf numFmtId="165" fontId="15" fillId="0" borderId="46" xfId="0" applyNumberFormat="1" applyFont="1" applyBorder="1" applyAlignment="1">
      <alignment horizontal="center"/>
    </xf>
    <xf numFmtId="0" fontId="0" fillId="0" borderId="46" xfId="0" applyBorder="1" applyAlignment="1">
      <alignment horizontal="right"/>
    </xf>
    <xf numFmtId="0" fontId="15" fillId="0" borderId="56" xfId="0" applyFont="1" applyBorder="1"/>
    <xf numFmtId="0" fontId="0" fillId="0" borderId="8" xfId="0" applyBorder="1"/>
    <xf numFmtId="0" fontId="15" fillId="0" borderId="7" xfId="0" applyFont="1" applyBorder="1"/>
    <xf numFmtId="0" fontId="31" fillId="0" borderId="48" xfId="0" applyFont="1" applyBorder="1" applyAlignment="1">
      <alignment horizontal="center" vertical="center"/>
    </xf>
    <xf numFmtId="0" fontId="0" fillId="0" borderId="7" xfId="0" applyBorder="1"/>
    <xf numFmtId="2" fontId="0" fillId="0" borderId="46" xfId="0" applyNumberFormat="1" applyBorder="1"/>
    <xf numFmtId="0" fontId="15" fillId="0" borderId="56" xfId="0" applyFont="1" applyBorder="1" applyAlignment="1">
      <alignment vertical="center"/>
    </xf>
    <xf numFmtId="0" fontId="0" fillId="0" borderId="56" xfId="0" applyBorder="1" applyAlignment="1">
      <alignment vertical="center"/>
    </xf>
    <xf numFmtId="0" fontId="0" fillId="0" borderId="9" xfId="0" applyBorder="1"/>
    <xf numFmtId="0" fontId="0" fillId="0" borderId="10" xfId="0" applyBorder="1" applyAlignment="1">
      <alignment horizontal="center"/>
    </xf>
    <xf numFmtId="0" fontId="0" fillId="0" borderId="30" xfId="0" applyBorder="1"/>
    <xf numFmtId="165" fontId="15" fillId="0" borderId="46" xfId="0" applyNumberFormat="1" applyFont="1" applyBorder="1" applyAlignment="1">
      <alignment horizontal="center" wrapText="1"/>
    </xf>
    <xf numFmtId="2" fontId="0" fillId="0" borderId="92" xfId="0" applyNumberFormat="1" applyBorder="1" applyAlignment="1">
      <alignment horizontal="center"/>
    </xf>
    <xf numFmtId="0" fontId="0" fillId="0" borderId="92" xfId="0" applyBorder="1" applyAlignment="1">
      <alignment horizontal="center"/>
    </xf>
    <xf numFmtId="2" fontId="15" fillId="0" borderId="92" xfId="0" applyNumberFormat="1" applyFont="1" applyBorder="1"/>
    <xf numFmtId="2" fontId="0" fillId="0" borderId="92" xfId="0" applyNumberFormat="1" applyBorder="1"/>
    <xf numFmtId="0" fontId="31" fillId="0" borderId="56" xfId="0" applyFont="1" applyBorder="1"/>
    <xf numFmtId="2" fontId="0" fillId="0" borderId="92" xfId="0" applyNumberFormat="1" applyBorder="1" applyAlignment="1">
      <alignment horizontal="center" vertical="center"/>
    </xf>
    <xf numFmtId="0" fontId="0" fillId="0" borderId="92" xfId="0" applyBorder="1" applyAlignment="1">
      <alignment horizontal="center" vertical="center"/>
    </xf>
    <xf numFmtId="2" fontId="15" fillId="0" borderId="92" xfId="0" applyNumberFormat="1" applyFont="1" applyBorder="1" applyAlignment="1">
      <alignment vertical="center"/>
    </xf>
    <xf numFmtId="2" fontId="31" fillId="0" borderId="92" xfId="0" applyNumberFormat="1" applyFont="1" applyBorder="1"/>
    <xf numFmtId="2" fontId="0" fillId="0" borderId="92" xfId="0" applyNumberFormat="1" applyBorder="1" applyAlignment="1">
      <alignment vertical="center"/>
    </xf>
    <xf numFmtId="0" fontId="31" fillId="0" borderId="92" xfId="0" applyFont="1" applyBorder="1" applyAlignment="1">
      <alignment horizontal="center"/>
    </xf>
    <xf numFmtId="0" fontId="0" fillId="9" borderId="33" xfId="0" applyFill="1" applyBorder="1" applyAlignment="1">
      <alignment horizontal="center" vertical="center"/>
    </xf>
    <xf numFmtId="0" fontId="33" fillId="0" borderId="74" xfId="11" applyBorder="1" applyAlignment="1">
      <alignment vertical="center"/>
    </xf>
    <xf numFmtId="0" fontId="33" fillId="0" borderId="94" xfId="11" applyBorder="1" applyAlignment="1">
      <alignment vertical="center"/>
    </xf>
    <xf numFmtId="2" fontId="31" fillId="0" borderId="46" xfId="0" applyNumberFormat="1" applyFont="1" applyBorder="1"/>
    <xf numFmtId="0" fontId="31" fillId="0" borderId="49" xfId="0" applyFont="1" applyBorder="1" applyAlignment="1">
      <alignment horizontal="center" vertical="center"/>
    </xf>
    <xf numFmtId="0" fontId="0" fillId="0" borderId="92" xfId="0" applyBorder="1"/>
    <xf numFmtId="0" fontId="15" fillId="0" borderId="92" xfId="0" applyFont="1" applyBorder="1"/>
    <xf numFmtId="4" fontId="15" fillId="0" borderId="92" xfId="0" applyNumberFormat="1" applyFont="1" applyBorder="1"/>
    <xf numFmtId="2" fontId="0" fillId="0" borderId="46" xfId="0" applyNumberFormat="1" applyBorder="1" applyAlignment="1">
      <alignment vertical="center" wrapText="1"/>
    </xf>
    <xf numFmtId="0" fontId="0" fillId="0" borderId="92" xfId="0" applyBorder="1" applyAlignment="1">
      <alignment vertical="center"/>
    </xf>
    <xf numFmtId="4" fontId="31" fillId="0" borderId="92" xfId="0" applyNumberFormat="1" applyFont="1" applyBorder="1"/>
    <xf numFmtId="4" fontId="15" fillId="0" borderId="46" xfId="0" applyNumberFormat="1" applyFont="1" applyBorder="1"/>
    <xf numFmtId="0" fontId="31" fillId="0" borderId="46" xfId="0" applyFont="1" applyBorder="1"/>
    <xf numFmtId="0" fontId="26" fillId="0" borderId="72" xfId="0" applyFont="1" applyBorder="1" applyAlignment="1">
      <alignment horizontal="center" vertical="center" wrapText="1"/>
    </xf>
    <xf numFmtId="0" fontId="26" fillId="0" borderId="72" xfId="0" applyFont="1" applyBorder="1" applyAlignment="1">
      <alignment horizontal="center" vertical="center"/>
    </xf>
    <xf numFmtId="4" fontId="26" fillId="0" borderId="72" xfId="0" applyNumberFormat="1" applyFont="1" applyBorder="1" applyAlignment="1">
      <alignment horizontal="center" vertical="center"/>
    </xf>
    <xf numFmtId="171" fontId="0" fillId="0" borderId="73" xfId="0" applyNumberFormat="1" applyBorder="1" applyAlignment="1">
      <alignment vertical="center"/>
    </xf>
    <xf numFmtId="0" fontId="31" fillId="0" borderId="82" xfId="0" applyFont="1" applyBorder="1" applyAlignment="1">
      <alignment horizontal="center" vertical="center" wrapText="1"/>
    </xf>
    <xf numFmtId="171" fontId="31" fillId="9" borderId="80" xfId="0" applyNumberFormat="1" applyFont="1" applyFill="1" applyBorder="1" applyAlignment="1">
      <alignment horizontal="center" vertical="center"/>
    </xf>
    <xf numFmtId="165" fontId="28" fillId="0" borderId="85" xfId="0" applyNumberFormat="1" applyFont="1" applyBorder="1" applyAlignment="1">
      <alignment vertical="center"/>
    </xf>
    <xf numFmtId="0" fontId="31" fillId="0" borderId="84" xfId="0" applyFont="1" applyBorder="1" applyAlignment="1">
      <alignment horizontal="center" vertical="center" wrapText="1"/>
    </xf>
    <xf numFmtId="165" fontId="34" fillId="0" borderId="0" xfId="0" applyNumberFormat="1" applyFont="1"/>
    <xf numFmtId="0" fontId="0" fillId="0" borderId="85" xfId="0" applyBorder="1" applyAlignment="1">
      <alignment horizontal="center" vertical="center"/>
    </xf>
    <xf numFmtId="171" fontId="0" fillId="0" borderId="95" xfId="0" applyNumberFormat="1" applyBorder="1" applyAlignment="1">
      <alignment vertical="center"/>
    </xf>
    <xf numFmtId="171" fontId="31" fillId="9" borderId="35" xfId="0" applyNumberFormat="1" applyFont="1" applyFill="1" applyBorder="1" applyAlignment="1">
      <alignment horizontal="center" vertical="center"/>
    </xf>
    <xf numFmtId="171" fontId="0" fillId="0" borderId="2" xfId="0" applyNumberFormat="1" applyBorder="1" applyAlignment="1">
      <alignment horizontal="center" vertical="center"/>
    </xf>
    <xf numFmtId="171" fontId="0" fillId="0" borderId="4" xfId="0" applyNumberFormat="1" applyBorder="1" applyAlignment="1">
      <alignment vertical="center"/>
    </xf>
    <xf numFmtId="0" fontId="31" fillId="0" borderId="82" xfId="0" applyFont="1" applyBorder="1" applyAlignment="1">
      <alignment vertical="center"/>
    </xf>
    <xf numFmtId="171" fontId="31" fillId="0" borderId="4" xfId="0" applyNumberFormat="1" applyFont="1" applyBorder="1" applyAlignment="1">
      <alignment vertical="center"/>
    </xf>
    <xf numFmtId="171" fontId="31" fillId="0" borderId="2" xfId="0" applyNumberFormat="1" applyFont="1" applyBorder="1" applyAlignment="1">
      <alignment horizontal="center" vertical="center"/>
    </xf>
    <xf numFmtId="8" fontId="35" fillId="0" borderId="0" xfId="0" applyNumberFormat="1" applyFont="1"/>
    <xf numFmtId="171" fontId="31" fillId="0" borderId="72" xfId="0" applyNumberFormat="1" applyFont="1" applyBorder="1" applyAlignment="1">
      <alignment vertical="center"/>
    </xf>
    <xf numFmtId="172" fontId="0" fillId="0" borderId="0" xfId="0" applyNumberFormat="1"/>
    <xf numFmtId="0" fontId="6" fillId="0" borderId="0" xfId="0" applyFont="1"/>
    <xf numFmtId="44" fontId="5" fillId="0" borderId="83" xfId="2" applyFont="1" applyBorder="1" applyAlignment="1"/>
    <xf numFmtId="0" fontId="5" fillId="0" borderId="81" xfId="0" applyFont="1" applyBorder="1" applyAlignment="1">
      <alignment horizontal="center" vertical="center"/>
    </xf>
    <xf numFmtId="44" fontId="5" fillId="0" borderId="72" xfId="2" applyFont="1" applyBorder="1" applyAlignment="1"/>
    <xf numFmtId="44" fontId="26" fillId="0" borderId="72" xfId="0" applyNumberFormat="1" applyFont="1" applyBorder="1"/>
    <xf numFmtId="0" fontId="26" fillId="0" borderId="32" xfId="0" applyFont="1" applyBorder="1" applyAlignment="1">
      <alignment horizontal="center" vertical="center"/>
    </xf>
    <xf numFmtId="0" fontId="26" fillId="0" borderId="96" xfId="0" applyFont="1" applyBorder="1"/>
    <xf numFmtId="0" fontId="6" fillId="0" borderId="80" xfId="0" applyFont="1" applyBorder="1" applyAlignment="1">
      <alignment horizontal="center" vertical="center"/>
    </xf>
    <xf numFmtId="0" fontId="5" fillId="0" borderId="80" xfId="0" applyFont="1" applyBorder="1" applyAlignment="1">
      <alignment horizontal="center" vertical="center"/>
    </xf>
    <xf numFmtId="0" fontId="0" fillId="0" borderId="82" xfId="0" applyBorder="1"/>
    <xf numFmtId="44" fontId="26" fillId="0" borderId="85" xfId="0" applyNumberFormat="1" applyFont="1" applyBorder="1"/>
    <xf numFmtId="0" fontId="31" fillId="0" borderId="82" xfId="11" applyFont="1" applyBorder="1"/>
    <xf numFmtId="0" fontId="31" fillId="0" borderId="84" xfId="11" applyFont="1" applyBorder="1"/>
    <xf numFmtId="0" fontId="4" fillId="0" borderId="77" xfId="0" applyFont="1" applyBorder="1"/>
    <xf numFmtId="44" fontId="26" fillId="0" borderId="75" xfId="2" applyFont="1" applyBorder="1" applyAlignment="1"/>
    <xf numFmtId="44" fontId="5" fillId="0" borderId="88" xfId="2" applyFont="1" applyBorder="1" applyAlignment="1"/>
    <xf numFmtId="0" fontId="4" fillId="0" borderId="97" xfId="0" applyFont="1" applyBorder="1" applyAlignment="1">
      <alignment horizontal="center"/>
    </xf>
    <xf numFmtId="44" fontId="26" fillId="0" borderId="98" xfId="0" applyNumberFormat="1" applyFont="1" applyBorder="1" applyAlignment="1">
      <alignment horizontal="center"/>
    </xf>
    <xf numFmtId="0" fontId="31" fillId="0" borderId="46" xfId="0" applyFont="1" applyBorder="1" applyAlignment="1">
      <alignment horizontal="left"/>
    </xf>
    <xf numFmtId="0" fontId="3" fillId="0" borderId="80" xfId="0" applyFont="1" applyBorder="1" applyAlignment="1">
      <alignment horizontal="center" vertical="center"/>
    </xf>
    <xf numFmtId="0" fontId="3" fillId="0" borderId="82" xfId="0" applyFont="1" applyBorder="1" applyAlignment="1">
      <alignment horizontal="left" vertical="center"/>
    </xf>
    <xf numFmtId="0" fontId="0" fillId="0" borderId="103" xfId="0" applyBorder="1"/>
    <xf numFmtId="2" fontId="15" fillId="0" borderId="103" xfId="0" applyNumberFormat="1" applyFont="1" applyBorder="1" applyAlignment="1">
      <alignment horizontal="left"/>
    </xf>
    <xf numFmtId="2" fontId="0" fillId="0" borderId="103" xfId="0" applyNumberFormat="1" applyBorder="1" applyAlignment="1">
      <alignment horizontal="center" vertical="center" wrapText="1"/>
    </xf>
    <xf numFmtId="2" fontId="0" fillId="0" borderId="103" xfId="0" applyNumberFormat="1" applyBorder="1" applyAlignment="1">
      <alignment horizontal="left" vertical="center" wrapText="1"/>
    </xf>
    <xf numFmtId="2" fontId="0" fillId="0" borderId="103" xfId="0" applyNumberFormat="1" applyBorder="1" applyAlignment="1">
      <alignment vertical="center" wrapText="1"/>
    </xf>
    <xf numFmtId="0" fontId="0" fillId="0" borderId="103" xfId="0" applyBorder="1" applyAlignment="1">
      <alignment horizontal="center" vertical="center"/>
    </xf>
    <xf numFmtId="0" fontId="0" fillId="0" borderId="104" xfId="0" applyBorder="1"/>
    <xf numFmtId="0" fontId="0" fillId="0" borderId="106" xfId="0" applyBorder="1" applyAlignment="1">
      <alignment horizontal="center"/>
    </xf>
    <xf numFmtId="0" fontId="0" fillId="0" borderId="106" xfId="0" applyBorder="1"/>
    <xf numFmtId="0" fontId="0" fillId="0" borderId="107" xfId="0" applyBorder="1"/>
    <xf numFmtId="4" fontId="0" fillId="0" borderId="92" xfId="0" applyNumberFormat="1" applyBorder="1" applyAlignment="1">
      <alignment horizontal="center"/>
    </xf>
    <xf numFmtId="0" fontId="31" fillId="0" borderId="50" xfId="0" applyFont="1" applyBorder="1" applyAlignment="1">
      <alignment wrapText="1"/>
    </xf>
    <xf numFmtId="2" fontId="31" fillId="0" borderId="46" xfId="0" applyNumberFormat="1" applyFont="1" applyBorder="1" applyAlignment="1">
      <alignment horizontal="left" vertical="center" wrapText="1"/>
    </xf>
    <xf numFmtId="0" fontId="31" fillId="0" borderId="46" xfId="0" applyFont="1" applyBorder="1" applyAlignment="1">
      <alignment horizontal="left" vertical="center" wrapText="1"/>
    </xf>
    <xf numFmtId="0" fontId="19" fillId="0" borderId="46" xfId="0" applyFont="1" applyBorder="1" applyAlignment="1">
      <alignment wrapText="1"/>
    </xf>
    <xf numFmtId="0" fontId="31" fillId="0" borderId="0" xfId="0" applyFont="1" applyAlignment="1">
      <alignment horizontal="center" vertical="center"/>
    </xf>
    <xf numFmtId="0" fontId="32" fillId="0" borderId="50" xfId="0" applyFont="1" applyBorder="1" applyAlignment="1">
      <alignment horizontal="left" vertical="center" wrapText="1"/>
    </xf>
    <xf numFmtId="0" fontId="31" fillId="0" borderId="70" xfId="0" applyFont="1" applyBorder="1" applyAlignment="1">
      <alignment horizontal="center" vertical="center"/>
    </xf>
    <xf numFmtId="0" fontId="19" fillId="0" borderId="106" xfId="0" applyFont="1" applyBorder="1"/>
    <xf numFmtId="2" fontId="0" fillId="0" borderId="101" xfId="0" applyNumberFormat="1" applyBorder="1" applyAlignment="1">
      <alignment horizontal="center"/>
    </xf>
    <xf numFmtId="2" fontId="0" fillId="0" borderId="78" xfId="0" applyNumberFormat="1" applyBorder="1" applyAlignment="1">
      <alignment horizontal="center"/>
    </xf>
    <xf numFmtId="0" fontId="0" fillId="0" borderId="78" xfId="0" applyBorder="1"/>
    <xf numFmtId="0" fontId="31" fillId="0" borderId="50" xfId="0" applyFont="1" applyBorder="1" applyAlignment="1">
      <alignment horizontal="left" vertical="center" wrapText="1"/>
    </xf>
    <xf numFmtId="4" fontId="0" fillId="0" borderId="92" xfId="0" applyNumberFormat="1" applyBorder="1"/>
    <xf numFmtId="4" fontId="0" fillId="0" borderId="46" xfId="0" applyNumberFormat="1" applyBorder="1"/>
    <xf numFmtId="10" fontId="0" fillId="0" borderId="49" xfId="0" applyNumberFormat="1" applyBorder="1" applyAlignment="1">
      <alignment horizontal="center" vertical="center"/>
    </xf>
    <xf numFmtId="0" fontId="31" fillId="0" borderId="46" xfId="0" applyFont="1" applyBorder="1" applyAlignment="1">
      <alignment vertical="center" wrapText="1"/>
    </xf>
    <xf numFmtId="165" fontId="0" fillId="0" borderId="49" xfId="0" applyNumberFormat="1" applyBorder="1" applyAlignment="1">
      <alignment horizontal="center" vertical="center"/>
    </xf>
    <xf numFmtId="165" fontId="0" fillId="0" borderId="47" xfId="0" applyNumberFormat="1" applyBorder="1" applyAlignment="1">
      <alignment horizontal="center" vertical="center"/>
    </xf>
    <xf numFmtId="165" fontId="0" fillId="0" borderId="57" xfId="0" applyNumberFormat="1" applyBorder="1" applyAlignment="1">
      <alignment horizontal="center" vertical="center"/>
    </xf>
    <xf numFmtId="165" fontId="16" fillId="0" borderId="56" xfId="0" applyNumberFormat="1" applyFont="1" applyBorder="1" applyAlignment="1">
      <alignment horizontal="center"/>
    </xf>
    <xf numFmtId="165" fontId="16" fillId="0" borderId="58" xfId="0" applyNumberFormat="1" applyFont="1" applyBorder="1" applyAlignment="1">
      <alignment horizontal="center"/>
    </xf>
    <xf numFmtId="165" fontId="0" fillId="0" borderId="58" xfId="0" applyNumberFormat="1" applyBorder="1" applyAlignment="1">
      <alignment horizontal="center" vertical="center"/>
    </xf>
    <xf numFmtId="165" fontId="0" fillId="4" borderId="49" xfId="0" applyNumberFormat="1" applyFill="1" applyBorder="1" applyAlignment="1">
      <alignment horizontal="center" vertical="center"/>
    </xf>
    <xf numFmtId="165" fontId="0" fillId="4" borderId="57" xfId="0" applyNumberFormat="1" applyFill="1" applyBorder="1" applyAlignment="1">
      <alignment horizontal="center" vertical="center"/>
    </xf>
    <xf numFmtId="165" fontId="0" fillId="0" borderId="46" xfId="0" applyNumberFormat="1" applyBorder="1" applyAlignment="1">
      <alignment horizontal="center" vertical="center"/>
    </xf>
    <xf numFmtId="165" fontId="0" fillId="0" borderId="67" xfId="0" applyNumberFormat="1" applyBorder="1" applyAlignment="1">
      <alignment horizontal="center" vertical="center"/>
    </xf>
    <xf numFmtId="0" fontId="2" fillId="0" borderId="82" xfId="0" applyFont="1" applyBorder="1"/>
    <xf numFmtId="0" fontId="31" fillId="9" borderId="79" xfId="0" applyFont="1" applyFill="1" applyBorder="1" applyAlignment="1">
      <alignment horizontal="center" vertical="center"/>
    </xf>
    <xf numFmtId="2" fontId="16" fillId="0" borderId="46" xfId="0" applyNumberFormat="1" applyFont="1" applyBorder="1" applyAlignment="1">
      <alignment horizontal="right" vertical="center" wrapText="1"/>
    </xf>
    <xf numFmtId="167" fontId="16" fillId="0" borderId="46" xfId="0" applyNumberFormat="1" applyFont="1" applyBorder="1" applyAlignment="1">
      <alignment horizontal="center"/>
    </xf>
    <xf numFmtId="0" fontId="0" fillId="0" borderId="52" xfId="0" applyBorder="1" applyAlignment="1">
      <alignment horizontal="center" vertical="center"/>
    </xf>
    <xf numFmtId="0" fontId="0" fillId="0" borderId="108" xfId="0" applyBorder="1" applyAlignment="1">
      <alignment horizontal="center" vertical="center"/>
    </xf>
    <xf numFmtId="0" fontId="0" fillId="0" borderId="109" xfId="0" applyBorder="1" applyAlignment="1">
      <alignment horizontal="left" vertical="center" wrapText="1"/>
    </xf>
    <xf numFmtId="0" fontId="0" fillId="0" borderId="110" xfId="0" applyBorder="1" applyAlignment="1">
      <alignment horizontal="center" vertical="center"/>
    </xf>
    <xf numFmtId="2" fontId="0" fillId="4" borderId="110" xfId="0" applyNumberFormat="1" applyFill="1" applyBorder="1" applyAlignment="1">
      <alignment horizontal="center" vertical="center"/>
    </xf>
    <xf numFmtId="165" fontId="0" fillId="4" borderId="110" xfId="0" applyNumberFormat="1" applyFill="1" applyBorder="1" applyAlignment="1">
      <alignment horizontal="center" vertical="center"/>
    </xf>
    <xf numFmtId="165" fontId="0" fillId="0" borderId="52" xfId="0" applyNumberFormat="1" applyBorder="1" applyAlignment="1">
      <alignment horizontal="center" vertical="center"/>
    </xf>
    <xf numFmtId="0" fontId="31" fillId="0" borderId="46" xfId="0" applyFont="1" applyBorder="1" applyAlignment="1">
      <alignment horizontal="center" vertical="center"/>
    </xf>
    <xf numFmtId="0" fontId="31" fillId="0" borderId="69" xfId="0" applyFont="1" applyBorder="1"/>
    <xf numFmtId="0" fontId="31" fillId="0" borderId="8" xfId="0" applyFont="1" applyBorder="1"/>
    <xf numFmtId="0" fontId="0" fillId="0" borderId="105" xfId="0" applyBorder="1"/>
    <xf numFmtId="0" fontId="0" fillId="0" borderId="100" xfId="0" applyBorder="1"/>
    <xf numFmtId="0" fontId="0" fillId="0" borderId="77" xfId="0" applyBorder="1"/>
    <xf numFmtId="0" fontId="0" fillId="0" borderId="102" xfId="0" applyBorder="1"/>
    <xf numFmtId="10" fontId="0" fillId="0" borderId="111" xfId="8" applyNumberFormat="1" applyFont="1" applyBorder="1" applyAlignment="1">
      <alignment horizontal="center" vertical="center"/>
    </xf>
    <xf numFmtId="165" fontId="0" fillId="0" borderId="19" xfId="10" applyNumberFormat="1" applyFont="1" applyBorder="1" applyAlignment="1" applyProtection="1">
      <alignment horizontal="center" vertical="center"/>
    </xf>
    <xf numFmtId="165" fontId="17" fillId="0" borderId="19" xfId="10" applyNumberFormat="1" applyFont="1" applyBorder="1" applyAlignment="1">
      <alignment horizontal="center" vertical="center"/>
    </xf>
    <xf numFmtId="10" fontId="15" fillId="0" borderId="15" xfId="8" applyNumberFormat="1" applyFont="1" applyBorder="1" applyAlignment="1">
      <alignment horizontal="center" vertical="center"/>
    </xf>
    <xf numFmtId="10" fontId="15" fillId="0" borderId="111" xfId="8" applyNumberFormat="1" applyFont="1" applyBorder="1" applyAlignment="1">
      <alignment horizontal="center" vertical="center"/>
    </xf>
    <xf numFmtId="165" fontId="15" fillId="0" borderId="19" xfId="10" applyNumberFormat="1" applyFont="1" applyBorder="1" applyAlignment="1" applyProtection="1">
      <alignment horizontal="center" vertical="center"/>
    </xf>
    <xf numFmtId="165" fontId="36" fillId="2" borderId="4" xfId="6" applyNumberFormat="1" applyFont="1" applyFill="1" applyBorder="1" applyAlignment="1">
      <alignment horizontal="center" vertical="center"/>
    </xf>
    <xf numFmtId="0" fontId="31" fillId="2" borderId="2" xfId="6" applyFill="1" applyBorder="1" applyAlignment="1">
      <alignment horizontal="left"/>
    </xf>
    <xf numFmtId="0" fontId="36" fillId="2" borderId="3" xfId="6" applyFont="1" applyFill="1" applyBorder="1" applyAlignment="1">
      <alignment horizontal="right"/>
    </xf>
    <xf numFmtId="0" fontId="31" fillId="2" borderId="3" xfId="6" applyFill="1" applyBorder="1"/>
    <xf numFmtId="0" fontId="31" fillId="2" borderId="3" xfId="6" applyFill="1" applyBorder="1" applyAlignment="1">
      <alignment horizontal="right"/>
    </xf>
    <xf numFmtId="14" fontId="31" fillId="2" borderId="3" xfId="6" applyNumberFormat="1" applyFill="1" applyBorder="1" applyAlignment="1">
      <alignment horizontal="left"/>
    </xf>
    <xf numFmtId="14" fontId="31" fillId="2" borderId="4" xfId="6" applyNumberFormat="1" applyFill="1" applyBorder="1" applyAlignment="1">
      <alignment horizontal="center"/>
    </xf>
    <xf numFmtId="0" fontId="15" fillId="2" borderId="0" xfId="6" applyFont="1" applyFill="1" applyAlignment="1">
      <alignment horizontal="center"/>
    </xf>
    <xf numFmtId="0" fontId="15" fillId="2" borderId="0" xfId="6" applyFont="1" applyFill="1" applyAlignment="1">
      <alignment horizontal="left"/>
    </xf>
    <xf numFmtId="0" fontId="31" fillId="2" borderId="0" xfId="6" applyFill="1"/>
    <xf numFmtId="0" fontId="15" fillId="2" borderId="0" xfId="6" applyFont="1" applyFill="1"/>
    <xf numFmtId="0" fontId="31" fillId="2" borderId="0" xfId="6" applyFill="1" applyAlignment="1">
      <alignment horizontal="center"/>
    </xf>
    <xf numFmtId="10" fontId="15" fillId="0" borderId="112" xfId="8" applyNumberFormat="1" applyFont="1" applyBorder="1" applyAlignment="1">
      <alignment horizontal="center" vertical="center"/>
    </xf>
    <xf numFmtId="165" fontId="15" fillId="0" borderId="112" xfId="8" applyNumberFormat="1" applyFont="1" applyBorder="1" applyAlignment="1">
      <alignment horizontal="center" vertical="center"/>
    </xf>
    <xf numFmtId="10" fontId="14" fillId="0" borderId="112" xfId="8" applyNumberFormat="1" applyFont="1" applyBorder="1" applyAlignment="1">
      <alignment horizontal="center" vertical="center"/>
    </xf>
    <xf numFmtId="4" fontId="14" fillId="0" borderId="90" xfId="10" applyNumberFormat="1" applyFont="1" applyBorder="1" applyAlignment="1" applyProtection="1">
      <alignment horizontal="center" vertical="center"/>
    </xf>
    <xf numFmtId="165" fontId="17" fillId="0" borderId="90" xfId="10" applyNumberFormat="1" applyFont="1" applyBorder="1" applyAlignment="1">
      <alignment horizontal="center" vertical="center"/>
    </xf>
    <xf numFmtId="0" fontId="14" fillId="0" borderId="0" xfId="6" applyFont="1" applyAlignment="1">
      <alignment vertical="center"/>
    </xf>
    <xf numFmtId="0" fontId="17" fillId="0" borderId="0" xfId="6" applyFont="1" applyAlignment="1">
      <alignment horizontal="right" vertical="center"/>
    </xf>
    <xf numFmtId="10" fontId="14" fillId="0" borderId="113" xfId="8" applyNumberFormat="1" applyFont="1" applyBorder="1" applyAlignment="1">
      <alignment horizontal="center" vertical="center"/>
    </xf>
    <xf numFmtId="4" fontId="0" fillId="0" borderId="56" xfId="0" applyNumberFormat="1" applyBorder="1" applyAlignment="1">
      <alignment horizontal="center" vertical="center"/>
    </xf>
    <xf numFmtId="4" fontId="0" fillId="0" borderId="114" xfId="0" applyNumberFormat="1" applyBorder="1" applyAlignment="1">
      <alignment horizontal="center" vertical="center"/>
    </xf>
    <xf numFmtId="2" fontId="0" fillId="0" borderId="106" xfId="0" applyNumberFormat="1" applyBorder="1" applyAlignment="1">
      <alignment horizontal="center"/>
    </xf>
    <xf numFmtId="2" fontId="0" fillId="0" borderId="115" xfId="0" applyNumberFormat="1" applyBorder="1" applyAlignment="1">
      <alignment horizontal="center"/>
    </xf>
    <xf numFmtId="0" fontId="0" fillId="0" borderId="115" xfId="0" applyBorder="1" applyAlignment="1">
      <alignment horizontal="center"/>
    </xf>
    <xf numFmtId="0" fontId="0" fillId="0" borderId="115" xfId="0" applyBorder="1"/>
    <xf numFmtId="2" fontId="15" fillId="0" borderId="115" xfId="0" applyNumberFormat="1" applyFont="1" applyBorder="1"/>
    <xf numFmtId="0" fontId="15" fillId="0" borderId="107" xfId="0" applyFont="1" applyBorder="1"/>
    <xf numFmtId="0" fontId="0" fillId="0" borderId="116" xfId="0" applyBorder="1"/>
    <xf numFmtId="0" fontId="31" fillId="0" borderId="108" xfId="0" applyFont="1" applyBorder="1" applyAlignment="1">
      <alignment horizontal="center" vertical="center"/>
    </xf>
    <xf numFmtId="0" fontId="31" fillId="0" borderId="110" xfId="0" applyFont="1" applyBorder="1" applyAlignment="1">
      <alignment horizontal="center" vertical="center"/>
    </xf>
    <xf numFmtId="0" fontId="0" fillId="0" borderId="51" xfId="0" applyBorder="1" applyAlignment="1">
      <alignment horizontal="left" vertical="center" wrapText="1"/>
    </xf>
    <xf numFmtId="2" fontId="0" fillId="0" borderId="51" xfId="0" applyNumberFormat="1" applyBorder="1" applyAlignment="1">
      <alignment horizontal="left" vertical="center" wrapText="1"/>
    </xf>
    <xf numFmtId="2" fontId="0" fillId="0" borderId="51" xfId="0" applyNumberFormat="1" applyBorder="1" applyAlignment="1">
      <alignment vertical="center" wrapText="1"/>
    </xf>
    <xf numFmtId="0" fontId="0" fillId="0" borderId="51" xfId="0" applyBorder="1" applyAlignment="1">
      <alignment horizontal="center" vertical="center"/>
    </xf>
    <xf numFmtId="0" fontId="0" fillId="0" borderId="58" xfId="0" applyBorder="1"/>
    <xf numFmtId="2" fontId="15" fillId="0" borderId="106" xfId="0" applyNumberFormat="1" applyFont="1" applyBorder="1" applyAlignment="1">
      <alignment horizontal="left"/>
    </xf>
    <xf numFmtId="2" fontId="0" fillId="0" borderId="106" xfId="0" applyNumberFormat="1" applyBorder="1" applyAlignment="1">
      <alignment horizontal="center" vertical="center" wrapText="1"/>
    </xf>
    <xf numFmtId="2" fontId="0" fillId="0" borderId="106" xfId="0" applyNumberFormat="1" applyBorder="1" applyAlignment="1">
      <alignment horizontal="left" vertical="center" wrapText="1"/>
    </xf>
    <xf numFmtId="2" fontId="0" fillId="0" borderId="106" xfId="0" applyNumberFormat="1" applyBorder="1" applyAlignment="1">
      <alignment vertical="center" wrapText="1"/>
    </xf>
    <xf numFmtId="0" fontId="0" fillId="0" borderId="106" xfId="0" applyBorder="1" applyAlignment="1">
      <alignment horizontal="center" vertical="center"/>
    </xf>
    <xf numFmtId="2" fontId="0" fillId="0" borderId="46" xfId="0" applyNumberFormat="1" applyBorder="1" applyAlignment="1">
      <alignment horizontal="center" vertical="center"/>
    </xf>
    <xf numFmtId="0" fontId="0" fillId="0" borderId="46" xfId="0" applyBorder="1" applyAlignment="1">
      <alignment vertical="center"/>
    </xf>
    <xf numFmtId="2" fontId="15" fillId="0" borderId="46" xfId="0" applyNumberFormat="1" applyFont="1" applyBorder="1" applyAlignment="1">
      <alignment vertical="center"/>
    </xf>
    <xf numFmtId="0" fontId="31" fillId="0" borderId="46" xfId="0" applyFont="1" applyBorder="1" applyAlignment="1">
      <alignment horizontal="center"/>
    </xf>
    <xf numFmtId="0" fontId="0" fillId="2" borderId="0" xfId="0" applyFill="1"/>
    <xf numFmtId="0" fontId="0" fillId="2" borderId="0" xfId="0" applyFill="1" applyAlignment="1">
      <alignment horizontal="center"/>
    </xf>
    <xf numFmtId="0" fontId="15" fillId="2" borderId="8" xfId="0" applyFont="1" applyFill="1" applyBorder="1" applyAlignment="1">
      <alignment horizontal="right"/>
    </xf>
    <xf numFmtId="0" fontId="15" fillId="2" borderId="0" xfId="0" applyFont="1" applyFill="1" applyAlignment="1">
      <alignment horizontal="right"/>
    </xf>
    <xf numFmtId="0" fontId="0" fillId="2" borderId="0" xfId="0" applyFill="1" applyAlignment="1">
      <alignment horizontal="left"/>
    </xf>
    <xf numFmtId="14" fontId="0" fillId="2" borderId="0" xfId="0" applyNumberFormat="1" applyFill="1" applyAlignment="1">
      <alignment horizontal="left"/>
    </xf>
    <xf numFmtId="0" fontId="16" fillId="2" borderId="0" xfId="0" applyFont="1" applyFill="1" applyAlignment="1">
      <alignment horizontal="center"/>
    </xf>
    <xf numFmtId="14" fontId="0" fillId="2" borderId="0" xfId="0" applyNumberFormat="1" applyFill="1" applyAlignment="1">
      <alignment horizontal="center"/>
    </xf>
    <xf numFmtId="0" fontId="15" fillId="0" borderId="69" xfId="0" applyFont="1" applyBorder="1" applyAlignment="1">
      <alignment horizontal="center"/>
    </xf>
    <xf numFmtId="0" fontId="0" fillId="0" borderId="69" xfId="0" applyBorder="1" applyAlignment="1">
      <alignment horizontal="center"/>
    </xf>
    <xf numFmtId="0" fontId="0" fillId="0" borderId="8" xfId="0"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2" fontId="0" fillId="0" borderId="0" xfId="0" applyNumberFormat="1" applyAlignment="1">
      <alignment horizontal="left" vertical="center" wrapText="1"/>
    </xf>
    <xf numFmtId="2" fontId="0" fillId="0" borderId="0" xfId="0" applyNumberFormat="1" applyAlignment="1">
      <alignment vertical="center" wrapText="1"/>
    </xf>
    <xf numFmtId="0" fontId="0" fillId="0" borderId="105" xfId="0" applyBorder="1" applyAlignment="1">
      <alignment horizontal="center"/>
    </xf>
    <xf numFmtId="0" fontId="0" fillId="0" borderId="69" xfId="0" applyBorder="1" applyAlignment="1">
      <alignment horizontal="center" vertical="center"/>
    </xf>
    <xf numFmtId="0" fontId="15" fillId="0" borderId="8" xfId="0" applyFont="1" applyBorder="1" applyAlignment="1">
      <alignment horizontal="center"/>
    </xf>
    <xf numFmtId="2" fontId="0" fillId="0" borderId="0" xfId="0" applyNumberFormat="1" applyAlignment="1">
      <alignment horizontal="center" vertical="center" wrapText="1"/>
    </xf>
    <xf numFmtId="2" fontId="24" fillId="0" borderId="0" xfId="0" applyNumberFormat="1" applyFont="1" applyAlignment="1">
      <alignment horizontal="left"/>
    </xf>
    <xf numFmtId="4" fontId="0" fillId="0" borderId="0" xfId="0" applyNumberFormat="1" applyAlignment="1">
      <alignment horizontal="center" vertical="center"/>
    </xf>
    <xf numFmtId="0" fontId="31" fillId="0" borderId="69" xfId="0" applyFont="1" applyBorder="1" applyAlignment="1">
      <alignment horizontal="center"/>
    </xf>
    <xf numFmtId="0" fontId="0" fillId="0" borderId="100" xfId="0" applyBorder="1" applyAlignment="1">
      <alignment horizontal="center"/>
    </xf>
    <xf numFmtId="0" fontId="0" fillId="0" borderId="77" xfId="0" applyBorder="1" applyAlignment="1">
      <alignment horizontal="center"/>
    </xf>
    <xf numFmtId="0" fontId="15" fillId="0" borderId="77" xfId="0" applyFont="1" applyBorder="1" applyAlignment="1">
      <alignment horizontal="center"/>
    </xf>
    <xf numFmtId="0" fontId="15" fillId="0" borderId="102" xfId="0" applyFont="1" applyBorder="1" applyAlignment="1">
      <alignment horizontal="center"/>
    </xf>
    <xf numFmtId="0" fontId="4" fillId="0" borderId="0" xfId="0" applyFont="1" applyAlignment="1">
      <alignment horizontal="center"/>
    </xf>
    <xf numFmtId="44" fontId="26" fillId="0" borderId="0" xfId="0" applyNumberFormat="1" applyFont="1" applyAlignment="1">
      <alignment horizontal="center"/>
    </xf>
    <xf numFmtId="0" fontId="26" fillId="0" borderId="6"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0" xfId="0" applyFont="1" applyAlignment="1">
      <alignment horizontal="center"/>
    </xf>
    <xf numFmtId="0" fontId="26" fillId="0" borderId="37" xfId="0" applyFont="1" applyBorder="1" applyAlignment="1">
      <alignment horizontal="center" vertical="center"/>
    </xf>
    <xf numFmtId="0" fontId="26" fillId="0" borderId="37" xfId="0" applyFont="1" applyBorder="1" applyAlignment="1">
      <alignment horizontal="center" vertical="center" wrapText="1"/>
    </xf>
    <xf numFmtId="0" fontId="26" fillId="0" borderId="87" xfId="0" applyFont="1" applyBorder="1" applyAlignment="1">
      <alignment horizontal="center" vertical="center" wrapText="1"/>
    </xf>
    <xf numFmtId="0" fontId="26" fillId="7" borderId="73" xfId="0" applyFont="1" applyFill="1" applyBorder="1" applyAlignment="1">
      <alignment horizontal="center"/>
    </xf>
    <xf numFmtId="0" fontId="26" fillId="7" borderId="74" xfId="0" applyFont="1" applyFill="1" applyBorder="1" applyAlignment="1">
      <alignment horizontal="center"/>
    </xf>
    <xf numFmtId="0" fontId="26" fillId="7" borderId="36" xfId="0" applyFont="1" applyFill="1" applyBorder="1" applyAlignment="1">
      <alignment horizontal="center"/>
    </xf>
    <xf numFmtId="0" fontId="26" fillId="7" borderId="37" xfId="0" applyFont="1" applyFill="1" applyBorder="1" applyAlignment="1">
      <alignment horizontal="center"/>
    </xf>
    <xf numFmtId="168" fontId="26" fillId="0" borderId="76" xfId="0" applyNumberFormat="1" applyFont="1" applyBorder="1" applyAlignment="1">
      <alignment horizontal="center" vertical="center"/>
    </xf>
    <xf numFmtId="168" fontId="26" fillId="0" borderId="71" xfId="0" applyNumberFormat="1" applyFont="1" applyBorder="1" applyAlignment="1">
      <alignment horizontal="center" vertical="center"/>
    </xf>
    <xf numFmtId="168" fontId="26" fillId="0" borderId="20" xfId="0" applyNumberFormat="1" applyFont="1" applyBorder="1" applyAlignment="1">
      <alignment horizontal="center" vertical="center"/>
    </xf>
    <xf numFmtId="168" fontId="26" fillId="0" borderId="21" xfId="0" applyNumberFormat="1" applyFont="1" applyBorder="1" applyAlignment="1">
      <alignment horizontal="center" vertical="center"/>
    </xf>
    <xf numFmtId="168" fontId="26" fillId="0" borderId="23" xfId="0" applyNumberFormat="1" applyFont="1" applyBorder="1" applyAlignment="1">
      <alignment horizontal="center" vertical="center"/>
    </xf>
    <xf numFmtId="168" fontId="26" fillId="0" borderId="25" xfId="0" applyNumberFormat="1" applyFont="1" applyBorder="1" applyAlignment="1">
      <alignment horizontal="center" vertical="center"/>
    </xf>
    <xf numFmtId="4" fontId="26" fillId="0" borderId="76" xfId="0" applyNumberFormat="1" applyFont="1" applyBorder="1" applyAlignment="1">
      <alignment horizontal="center" vertical="center"/>
    </xf>
    <xf numFmtId="4" fontId="26" fillId="0" borderId="71" xfId="0" applyNumberFormat="1" applyFont="1" applyBorder="1" applyAlignment="1">
      <alignment horizontal="center" vertical="center"/>
    </xf>
    <xf numFmtId="4" fontId="26" fillId="0" borderId="20" xfId="0" applyNumberFormat="1" applyFont="1" applyBorder="1" applyAlignment="1">
      <alignment horizontal="center" vertical="center"/>
    </xf>
    <xf numFmtId="4" fontId="26" fillId="0" borderId="21" xfId="0" applyNumberFormat="1" applyFont="1" applyBorder="1" applyAlignment="1">
      <alignment horizontal="center" vertical="center"/>
    </xf>
    <xf numFmtId="4" fontId="26" fillId="0" borderId="23" xfId="0" applyNumberFormat="1" applyFont="1" applyBorder="1" applyAlignment="1">
      <alignment horizontal="center" vertical="center"/>
    </xf>
    <xf numFmtId="4" fontId="26" fillId="0" borderId="25" xfId="0" applyNumberFormat="1" applyFont="1" applyBorder="1" applyAlignment="1">
      <alignment horizontal="center" vertical="center"/>
    </xf>
    <xf numFmtId="2" fontId="29" fillId="0" borderId="36" xfId="0" applyNumberFormat="1" applyFont="1" applyBorder="1" applyAlignment="1">
      <alignment horizontal="center" vertical="center" wrapText="1"/>
    </xf>
    <xf numFmtId="2" fontId="29" fillId="0" borderId="71" xfId="0" applyNumberFormat="1" applyFont="1" applyBorder="1" applyAlignment="1">
      <alignment horizontal="center" vertical="center" wrapText="1"/>
    </xf>
    <xf numFmtId="2" fontId="29" fillId="0" borderId="8" xfId="0" applyNumberFormat="1" applyFont="1" applyBorder="1" applyAlignment="1">
      <alignment horizontal="center" vertical="center" wrapText="1"/>
    </xf>
    <xf numFmtId="2" fontId="29" fillId="0" borderId="21" xfId="0" applyNumberFormat="1" applyFont="1" applyBorder="1" applyAlignment="1">
      <alignment horizontal="center" vertical="center" wrapText="1"/>
    </xf>
    <xf numFmtId="2" fontId="29" fillId="0" borderId="27" xfId="0" applyNumberFormat="1" applyFont="1" applyBorder="1" applyAlignment="1">
      <alignment horizontal="center" vertical="center" wrapText="1"/>
    </xf>
    <xf numFmtId="2" fontId="29" fillId="0" borderId="25" xfId="0" applyNumberFormat="1" applyFont="1" applyBorder="1" applyAlignment="1">
      <alignment horizontal="center" vertical="center" wrapText="1"/>
    </xf>
    <xf numFmtId="169" fontId="26" fillId="0" borderId="76" xfId="1" applyNumberFormat="1" applyFont="1" applyBorder="1" applyAlignment="1">
      <alignment horizontal="center" vertical="center"/>
    </xf>
    <xf numFmtId="169" fontId="26" fillId="0" borderId="71" xfId="1" applyNumberFormat="1" applyFont="1" applyBorder="1" applyAlignment="1">
      <alignment horizontal="center" vertical="center"/>
    </xf>
    <xf numFmtId="169" fontId="26" fillId="0" borderId="20" xfId="1" applyNumberFormat="1" applyFont="1" applyBorder="1" applyAlignment="1">
      <alignment horizontal="center" vertical="center"/>
    </xf>
    <xf numFmtId="169" fontId="26" fillId="0" borderId="21" xfId="1" applyNumberFormat="1" applyFont="1" applyBorder="1" applyAlignment="1">
      <alignment horizontal="center" vertical="center"/>
    </xf>
    <xf numFmtId="0" fontId="26" fillId="0" borderId="76" xfId="0" applyFont="1" applyBorder="1" applyAlignment="1">
      <alignment horizontal="center" vertical="center"/>
    </xf>
    <xf numFmtId="0" fontId="26" fillId="0" borderId="71" xfId="0" applyFont="1" applyBorder="1" applyAlignment="1">
      <alignment horizontal="center" vertical="center"/>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26" fillId="0" borderId="23" xfId="0" applyFont="1" applyBorder="1" applyAlignment="1">
      <alignment horizontal="center" vertical="center"/>
    </xf>
    <xf numFmtId="0" fontId="26" fillId="0" borderId="25" xfId="0" applyFont="1" applyBorder="1" applyAlignment="1">
      <alignment horizontal="center" vertical="center"/>
    </xf>
    <xf numFmtId="0" fontId="26" fillId="0" borderId="24" xfId="0" applyFont="1" applyBorder="1" applyAlignment="1">
      <alignment horizontal="center" vertical="center"/>
    </xf>
    <xf numFmtId="168" fontId="26" fillId="0" borderId="23" xfId="1" applyNumberFormat="1" applyFont="1" applyBorder="1" applyAlignment="1">
      <alignment horizontal="center" vertical="center"/>
    </xf>
    <xf numFmtId="168" fontId="26" fillId="0" borderId="25" xfId="1" applyNumberFormat="1" applyFont="1" applyBorder="1" applyAlignment="1">
      <alignment horizontal="center" vertical="center"/>
    </xf>
    <xf numFmtId="0" fontId="26" fillId="0" borderId="10" xfId="0" applyFont="1" applyBorder="1" applyAlignment="1">
      <alignment horizontal="center"/>
    </xf>
    <xf numFmtId="2" fontId="27" fillId="5" borderId="6" xfId="0" applyNumberFormat="1" applyFont="1" applyFill="1" applyBorder="1" applyAlignment="1">
      <alignment horizontal="left" vertical="center" wrapText="1"/>
    </xf>
    <xf numFmtId="2" fontId="27" fillId="5" borderId="10" xfId="0" applyNumberFormat="1" applyFont="1" applyFill="1" applyBorder="1" applyAlignment="1">
      <alignment horizontal="left" vertical="center" wrapText="1"/>
    </xf>
    <xf numFmtId="0" fontId="26" fillId="0" borderId="75"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75" xfId="0" applyFont="1" applyBorder="1" applyAlignment="1">
      <alignment horizontal="center"/>
    </xf>
    <xf numFmtId="0" fontId="26" fillId="0" borderId="28" xfId="0" applyFont="1" applyBorder="1" applyAlignment="1">
      <alignment horizontal="center"/>
    </xf>
    <xf numFmtId="0" fontId="10" fillId="0" borderId="75" xfId="0" applyFont="1" applyBorder="1" applyAlignment="1">
      <alignment horizontal="center" vertical="center"/>
    </xf>
    <xf numFmtId="0" fontId="26" fillId="0" borderId="19" xfId="0" applyFont="1" applyBorder="1" applyAlignment="1">
      <alignment horizontal="center" vertical="center"/>
    </xf>
    <xf numFmtId="0" fontId="26" fillId="0" borderId="75" xfId="0" applyFont="1" applyBorder="1" applyAlignment="1">
      <alignment horizontal="center" vertical="center"/>
    </xf>
    <xf numFmtId="0" fontId="26" fillId="0" borderId="28" xfId="0" applyFont="1" applyBorder="1" applyAlignment="1">
      <alignment horizontal="center" vertical="center"/>
    </xf>
    <xf numFmtId="0" fontId="26" fillId="0" borderId="36" xfId="0" applyFont="1" applyBorder="1" applyAlignment="1">
      <alignment horizontal="center" vertical="center" wrapText="1"/>
    </xf>
    <xf numFmtId="0" fontId="26" fillId="0" borderId="27" xfId="0" applyFont="1" applyBorder="1" applyAlignment="1">
      <alignment horizontal="center" vertical="center"/>
    </xf>
    <xf numFmtId="168" fontId="26" fillId="0" borderId="76" xfId="1" applyNumberFormat="1" applyFont="1" applyBorder="1" applyAlignment="1">
      <alignment horizontal="center" vertical="center"/>
    </xf>
    <xf numFmtId="168" fontId="26" fillId="0" borderId="71" xfId="1" applyNumberFormat="1" applyFont="1" applyBorder="1" applyAlignment="1">
      <alignment horizontal="center" vertical="center"/>
    </xf>
    <xf numFmtId="0" fontId="26" fillId="0" borderId="36" xfId="0" applyFont="1" applyBorder="1" applyAlignment="1">
      <alignment horizontal="left" vertical="center" wrapText="1"/>
    </xf>
    <xf numFmtId="0" fontId="26" fillId="0" borderId="71" xfId="0" applyFont="1" applyBorder="1" applyAlignment="1">
      <alignment horizontal="left" vertical="center"/>
    </xf>
    <xf numFmtId="0" fontId="26" fillId="0" borderId="8" xfId="0" applyFont="1" applyBorder="1" applyAlignment="1">
      <alignment horizontal="left" vertical="center"/>
    </xf>
    <xf numFmtId="0" fontId="26" fillId="0" borderId="21" xfId="0" applyFont="1" applyBorder="1" applyAlignment="1">
      <alignment horizontal="left" vertical="center"/>
    </xf>
    <xf numFmtId="0" fontId="26" fillId="0" borderId="27" xfId="0" applyFont="1" applyBorder="1" applyAlignment="1">
      <alignment horizontal="left" vertical="center"/>
    </xf>
    <xf numFmtId="0" fontId="26" fillId="0" borderId="25" xfId="0" applyFont="1" applyBorder="1" applyAlignment="1">
      <alignment horizontal="left" vertical="center"/>
    </xf>
    <xf numFmtId="0" fontId="26" fillId="7" borderId="71" xfId="0" applyFont="1" applyFill="1" applyBorder="1" applyAlignment="1">
      <alignment horizontal="center"/>
    </xf>
    <xf numFmtId="4" fontId="26" fillId="0" borderId="88" xfId="0" applyNumberFormat="1" applyFont="1" applyBorder="1" applyAlignment="1">
      <alignment horizontal="center" vertical="center"/>
    </xf>
    <xf numFmtId="4" fontId="26" fillId="0" borderId="89" xfId="0" applyNumberFormat="1" applyFont="1" applyBorder="1" applyAlignment="1">
      <alignment horizontal="center" vertical="center"/>
    </xf>
    <xf numFmtId="4" fontId="26" fillId="0" borderId="90" xfId="0" applyNumberFormat="1" applyFont="1" applyBorder="1" applyAlignment="1">
      <alignment horizontal="center" vertical="center"/>
    </xf>
    <xf numFmtId="4" fontId="26" fillId="0" borderId="87" xfId="0" applyNumberFormat="1" applyFont="1" applyBorder="1" applyAlignment="1">
      <alignment horizontal="center" vertical="center"/>
    </xf>
    <xf numFmtId="0" fontId="26" fillId="0" borderId="31" xfId="0" applyFont="1" applyBorder="1" applyAlignment="1">
      <alignment horizontal="center" vertical="center"/>
    </xf>
    <xf numFmtId="0" fontId="10" fillId="0" borderId="36" xfId="0" applyFont="1" applyBorder="1" applyAlignment="1">
      <alignment horizontal="center" vertical="center" wrapText="1"/>
    </xf>
    <xf numFmtId="0" fontId="26" fillId="0" borderId="71"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25" xfId="0" applyFont="1" applyBorder="1" applyAlignment="1">
      <alignment horizontal="center" vertical="center" wrapText="1"/>
    </xf>
    <xf numFmtId="0" fontId="3" fillId="0" borderId="75" xfId="0" applyFont="1" applyBorder="1" applyAlignment="1">
      <alignment horizontal="center" vertical="center"/>
    </xf>
    <xf numFmtId="0" fontId="10" fillId="0" borderId="19" xfId="0" applyFont="1" applyBorder="1" applyAlignment="1">
      <alignment horizontal="center" vertical="center"/>
    </xf>
    <xf numFmtId="0" fontId="6" fillId="10" borderId="2" xfId="0" applyFont="1" applyFill="1" applyBorder="1" applyAlignment="1">
      <alignment horizontal="center"/>
    </xf>
    <xf numFmtId="0" fontId="26" fillId="10" borderId="3" xfId="0" applyFont="1" applyFill="1" applyBorder="1" applyAlignment="1">
      <alignment horizontal="center"/>
    </xf>
    <xf numFmtId="0" fontId="26" fillId="10" borderId="4" xfId="0" applyFont="1" applyFill="1" applyBorder="1" applyAlignment="1">
      <alignment horizontal="center"/>
    </xf>
    <xf numFmtId="0" fontId="26" fillId="0" borderId="71" xfId="0" applyFont="1" applyBorder="1" applyAlignment="1">
      <alignment horizontal="left" vertical="center" wrapText="1"/>
    </xf>
    <xf numFmtId="0" fontId="26" fillId="0" borderId="27" xfId="0" applyFont="1" applyBorder="1" applyAlignment="1">
      <alignment horizontal="left" vertical="center" wrapText="1"/>
    </xf>
    <xf numFmtId="0" fontId="26" fillId="0" borderId="25" xfId="0" applyFont="1" applyBorder="1" applyAlignment="1">
      <alignment horizontal="left" vertical="center" wrapText="1"/>
    </xf>
    <xf numFmtId="0" fontId="13" fillId="0" borderId="75" xfId="0" applyFont="1" applyBorder="1" applyAlignment="1">
      <alignment horizontal="center" vertical="center"/>
    </xf>
    <xf numFmtId="0" fontId="8" fillId="0" borderId="75" xfId="0" applyFont="1" applyBorder="1" applyAlignment="1">
      <alignment horizontal="center" vertical="center" wrapText="1"/>
    </xf>
    <xf numFmtId="170" fontId="26" fillId="0" borderId="76" xfId="0" applyNumberFormat="1" applyFont="1" applyBorder="1" applyAlignment="1">
      <alignment horizontal="center" vertical="center"/>
    </xf>
    <xf numFmtId="170" fontId="26" fillId="0" borderId="71" xfId="0" applyNumberFormat="1" applyFont="1" applyBorder="1" applyAlignment="1">
      <alignment horizontal="center" vertical="center"/>
    </xf>
    <xf numFmtId="170" fontId="26" fillId="0" borderId="23" xfId="0" applyNumberFormat="1" applyFont="1" applyBorder="1" applyAlignment="1">
      <alignment horizontal="center" vertical="center"/>
    </xf>
    <xf numFmtId="170" fontId="26" fillId="0" borderId="25" xfId="0" applyNumberFormat="1" applyFont="1" applyBorder="1" applyAlignment="1">
      <alignment horizontal="center" vertical="center"/>
    </xf>
    <xf numFmtId="0" fontId="26" fillId="0" borderId="36" xfId="0" applyFont="1" applyBorder="1" applyAlignment="1">
      <alignment horizontal="center"/>
    </xf>
    <xf numFmtId="0" fontId="26" fillId="0" borderId="71" xfId="0" applyFont="1" applyBorder="1" applyAlignment="1">
      <alignment horizontal="center"/>
    </xf>
    <xf numFmtId="0" fontId="26" fillId="0" borderId="27" xfId="0" applyFont="1" applyBorder="1" applyAlignment="1">
      <alignment horizontal="center"/>
    </xf>
    <xf numFmtId="0" fontId="26" fillId="0" borderId="25" xfId="0" applyFont="1" applyBorder="1" applyAlignment="1">
      <alignment horizontal="center"/>
    </xf>
    <xf numFmtId="0" fontId="10" fillId="0" borderId="36" xfId="0" applyFont="1" applyBorder="1" applyAlignment="1">
      <alignment horizontal="left" vertical="center" wrapText="1"/>
    </xf>
    <xf numFmtId="0" fontId="11" fillId="0" borderId="36" xfId="0" applyFont="1" applyBorder="1" applyAlignment="1">
      <alignment horizontal="center" vertical="center" wrapText="1"/>
    </xf>
    <xf numFmtId="0" fontId="11" fillId="0" borderId="75" xfId="0" applyFont="1" applyBorder="1" applyAlignment="1">
      <alignment horizontal="center" vertical="center"/>
    </xf>
    <xf numFmtId="0" fontId="26" fillId="0" borderId="99" xfId="0" applyFont="1" applyBorder="1" applyAlignment="1">
      <alignment horizontal="center"/>
    </xf>
    <xf numFmtId="0" fontId="26" fillId="0" borderId="94" xfId="0" applyFont="1" applyBorder="1" applyAlignment="1">
      <alignment horizontal="center"/>
    </xf>
    <xf numFmtId="0" fontId="1" fillId="0" borderId="36" xfId="0" applyFont="1" applyBorder="1" applyAlignment="1">
      <alignment horizontal="left" vertical="center" wrapText="1"/>
    </xf>
    <xf numFmtId="0" fontId="26" fillId="6" borderId="36" xfId="0" applyFont="1" applyFill="1" applyBorder="1" applyAlignment="1">
      <alignment horizontal="center"/>
    </xf>
    <xf numFmtId="0" fontId="26" fillId="6" borderId="71" xfId="0" applyFont="1" applyFill="1" applyBorder="1" applyAlignment="1">
      <alignment horizontal="center"/>
    </xf>
    <xf numFmtId="0" fontId="26" fillId="6" borderId="73" xfId="0" applyFont="1" applyFill="1" applyBorder="1" applyAlignment="1">
      <alignment horizontal="center"/>
    </xf>
    <xf numFmtId="0" fontId="26" fillId="6" borderId="74" xfId="0" applyFont="1" applyFill="1" applyBorder="1" applyAlignment="1">
      <alignment horizontal="center"/>
    </xf>
    <xf numFmtId="0" fontId="26" fillId="8" borderId="36" xfId="0" applyFont="1" applyFill="1" applyBorder="1" applyAlignment="1">
      <alignment horizontal="center"/>
    </xf>
    <xf numFmtId="0" fontId="26" fillId="8" borderId="37" xfId="0" applyFont="1" applyFill="1" applyBorder="1" applyAlignment="1">
      <alignment horizontal="center"/>
    </xf>
    <xf numFmtId="0" fontId="26" fillId="0" borderId="72" xfId="0" applyFont="1" applyBorder="1" applyAlignment="1">
      <alignment horizontal="center" vertical="center" wrapText="1"/>
    </xf>
    <xf numFmtId="168" fontId="26" fillId="0" borderId="73" xfId="0" applyNumberFormat="1" applyFont="1" applyBorder="1" applyAlignment="1">
      <alignment horizontal="center" vertical="center"/>
    </xf>
    <xf numFmtId="168" fontId="26" fillId="0" borderId="74" xfId="0" applyNumberFormat="1" applyFont="1" applyBorder="1" applyAlignment="1">
      <alignment horizontal="center" vertical="center"/>
    </xf>
    <xf numFmtId="4" fontId="26" fillId="0" borderId="73" xfId="0" applyNumberFormat="1" applyFont="1" applyBorder="1" applyAlignment="1">
      <alignment horizontal="center" vertical="center"/>
    </xf>
    <xf numFmtId="4" fontId="26" fillId="0" borderId="74" xfId="0" applyNumberFormat="1" applyFont="1" applyBorder="1" applyAlignment="1">
      <alignment horizontal="center" vertical="center"/>
    </xf>
    <xf numFmtId="0" fontId="13" fillId="0" borderId="75" xfId="0" applyFont="1" applyBorder="1" applyAlignment="1">
      <alignment horizontal="center" vertical="center" wrapText="1"/>
    </xf>
    <xf numFmtId="0" fontId="9" fillId="0" borderId="75" xfId="0" applyFont="1" applyBorder="1" applyAlignment="1">
      <alignment horizontal="center" vertical="center"/>
    </xf>
    <xf numFmtId="0" fontId="26" fillId="6" borderId="37" xfId="0" applyFont="1" applyFill="1" applyBorder="1" applyAlignment="1">
      <alignment horizontal="center"/>
    </xf>
    <xf numFmtId="0" fontId="10" fillId="6" borderId="36" xfId="0" applyFont="1" applyFill="1" applyBorder="1" applyAlignment="1">
      <alignment horizontal="center"/>
    </xf>
    <xf numFmtId="0" fontId="7" fillId="0" borderId="75" xfId="0" applyFont="1" applyBorder="1" applyAlignment="1">
      <alignment horizontal="center" vertical="center"/>
    </xf>
    <xf numFmtId="0" fontId="11" fillId="0" borderId="75" xfId="0" applyFont="1" applyBorder="1" applyAlignment="1">
      <alignment horizontal="center" vertical="center" wrapText="1"/>
    </xf>
    <xf numFmtId="0" fontId="12" fillId="0" borderId="75" xfId="0" applyFont="1" applyBorder="1" applyAlignment="1">
      <alignment horizontal="center" vertical="center" wrapText="1"/>
    </xf>
    <xf numFmtId="0" fontId="15" fillId="0" borderId="46" xfId="0" applyFont="1" applyBorder="1" applyAlignment="1">
      <alignment horizontal="center"/>
    </xf>
    <xf numFmtId="0" fontId="15" fillId="0" borderId="93" xfId="0" applyFont="1" applyBorder="1" applyAlignment="1">
      <alignment horizontal="center"/>
    </xf>
    <xf numFmtId="0" fontId="15" fillId="0" borderId="92" xfId="0" applyFont="1" applyBorder="1" applyAlignment="1">
      <alignment horizontal="center"/>
    </xf>
    <xf numFmtId="0" fontId="15" fillId="0" borderId="65" xfId="0" applyFont="1" applyBorder="1" applyAlignment="1">
      <alignment horizontal="center" vertical="center"/>
    </xf>
    <xf numFmtId="0" fontId="15" fillId="0" borderId="66" xfId="0" applyFont="1" applyBorder="1" applyAlignment="1">
      <alignment horizontal="center" vertical="center"/>
    </xf>
    <xf numFmtId="4" fontId="15" fillId="0" borderId="68" xfId="0" applyNumberFormat="1" applyFont="1" applyBorder="1" applyAlignment="1">
      <alignment horizontal="center" vertical="center"/>
    </xf>
    <xf numFmtId="4" fontId="15" fillId="0" borderId="30" xfId="0" applyNumberFormat="1" applyFont="1" applyBorder="1" applyAlignment="1">
      <alignment horizontal="center" vertical="center"/>
    </xf>
    <xf numFmtId="2" fontId="15" fillId="0" borderId="20" xfId="6" applyNumberFormat="1" applyFont="1" applyBorder="1" applyAlignment="1">
      <alignment horizontal="left" vertical="center" wrapText="1"/>
    </xf>
    <xf numFmtId="2" fontId="15" fillId="0" borderId="0" xfId="6" applyNumberFormat="1" applyFont="1" applyAlignment="1">
      <alignment horizontal="left" vertical="center" wrapText="1"/>
    </xf>
    <xf numFmtId="2" fontId="15" fillId="0" borderId="21" xfId="6" applyNumberFormat="1" applyFont="1" applyBorder="1" applyAlignment="1">
      <alignment horizontal="left" vertical="center" wrapText="1"/>
    </xf>
    <xf numFmtId="2" fontId="15" fillId="0" borderId="17" xfId="6" applyNumberFormat="1" applyFont="1" applyBorder="1" applyAlignment="1">
      <alignment horizontal="left" vertical="center" wrapText="1"/>
    </xf>
    <xf numFmtId="2" fontId="15" fillId="0" borderId="10" xfId="6" applyNumberFormat="1" applyFont="1" applyBorder="1" applyAlignment="1">
      <alignment horizontal="left" vertical="center" wrapText="1"/>
    </xf>
    <xf numFmtId="2" fontId="15" fillId="0" borderId="18" xfId="6" applyNumberFormat="1" applyFont="1" applyBorder="1" applyAlignment="1">
      <alignment horizontal="left" vertical="center" wrapText="1"/>
    </xf>
    <xf numFmtId="165" fontId="0" fillId="0" borderId="14" xfId="10" applyNumberFormat="1" applyFont="1" applyBorder="1" applyAlignment="1">
      <alignment horizontal="center" vertical="center"/>
    </xf>
    <xf numFmtId="165" fontId="0" fillId="0" borderId="19" xfId="10" applyNumberFormat="1" applyFont="1" applyBorder="1" applyAlignment="1">
      <alignment horizontal="center" vertical="center"/>
    </xf>
    <xf numFmtId="10" fontId="31" fillId="0" borderId="14" xfId="6" applyNumberFormat="1" applyBorder="1" applyAlignment="1">
      <alignment horizontal="center" vertical="center"/>
    </xf>
    <xf numFmtId="10" fontId="31" fillId="0" borderId="19" xfId="6" applyNumberFormat="1" applyBorder="1" applyAlignment="1">
      <alignment horizontal="center" vertical="center"/>
    </xf>
    <xf numFmtId="0" fontId="15" fillId="2" borderId="2" xfId="6" applyFont="1" applyFill="1" applyBorder="1" applyAlignment="1">
      <alignment horizontal="center"/>
    </xf>
    <xf numFmtId="0" fontId="15" fillId="2" borderId="3" xfId="6" applyFont="1" applyFill="1" applyBorder="1" applyAlignment="1">
      <alignment horizontal="center"/>
    </xf>
    <xf numFmtId="0" fontId="15" fillId="2" borderId="4" xfId="6" applyFont="1" applyFill="1" applyBorder="1" applyAlignment="1">
      <alignment horizontal="center"/>
    </xf>
    <xf numFmtId="0" fontId="16" fillId="2" borderId="5" xfId="6" applyFont="1" applyFill="1" applyBorder="1" applyAlignment="1">
      <alignment horizontal="center"/>
    </xf>
    <xf numFmtId="0" fontId="16" fillId="2" borderId="6" xfId="6" applyFont="1" applyFill="1" applyBorder="1" applyAlignment="1">
      <alignment horizontal="center"/>
    </xf>
    <xf numFmtId="0" fontId="31" fillId="0" borderId="29" xfId="6" applyBorder="1"/>
    <xf numFmtId="0" fontId="15" fillId="2" borderId="8" xfId="6" applyFont="1" applyFill="1" applyBorder="1" applyAlignment="1">
      <alignment horizontal="center"/>
    </xf>
    <xf numFmtId="0" fontId="15" fillId="2" borderId="0" xfId="6" applyFont="1" applyFill="1" applyAlignment="1">
      <alignment horizontal="center"/>
    </xf>
    <xf numFmtId="0" fontId="31" fillId="0" borderId="7" xfId="6" applyBorder="1"/>
    <xf numFmtId="0" fontId="31" fillId="2" borderId="8" xfId="6" applyFill="1" applyBorder="1" applyAlignment="1">
      <alignment horizontal="center"/>
    </xf>
    <xf numFmtId="0" fontId="31" fillId="2" borderId="0" xfId="6" applyFill="1" applyAlignment="1">
      <alignment horizontal="center"/>
    </xf>
    <xf numFmtId="0" fontId="31" fillId="0" borderId="30" xfId="6" applyBorder="1"/>
    <xf numFmtId="0" fontId="15" fillId="0" borderId="11" xfId="6" applyFont="1" applyBorder="1" applyAlignment="1">
      <alignment horizontal="center" vertical="center"/>
    </xf>
    <xf numFmtId="0" fontId="15" fillId="0" borderId="22" xfId="6" applyFont="1" applyBorder="1" applyAlignment="1">
      <alignment horizontal="center" vertical="center"/>
    </xf>
    <xf numFmtId="0" fontId="17" fillId="0" borderId="0" xfId="6" applyFont="1" applyAlignment="1">
      <alignment horizontal="center"/>
    </xf>
    <xf numFmtId="0" fontId="15" fillId="0" borderId="16" xfId="6" applyFont="1" applyBorder="1" applyAlignment="1">
      <alignment horizontal="center" vertical="center"/>
    </xf>
    <xf numFmtId="0" fontId="17" fillId="0" borderId="11" xfId="6" applyFont="1" applyBorder="1" applyAlignment="1">
      <alignment horizontal="center" vertical="center"/>
    </xf>
    <xf numFmtId="0" fontId="17" fillId="0" borderId="16" xfId="6" applyFont="1" applyBorder="1" applyAlignment="1">
      <alignment horizontal="center" vertical="center"/>
    </xf>
    <xf numFmtId="0" fontId="14" fillId="0" borderId="0" xfId="6" applyFont="1" applyAlignment="1">
      <alignment horizontal="center"/>
    </xf>
    <xf numFmtId="4" fontId="0" fillId="0" borderId="14" xfId="10" applyNumberFormat="1" applyFont="1" applyBorder="1" applyAlignment="1">
      <alignment horizontal="center" vertical="center"/>
    </xf>
    <xf numFmtId="4" fontId="0" fillId="0" borderId="19" xfId="10" applyNumberFormat="1" applyFont="1" applyBorder="1" applyAlignment="1">
      <alignment horizontal="center" vertical="center"/>
    </xf>
    <xf numFmtId="10" fontId="31" fillId="0" borderId="26" xfId="6" applyNumberFormat="1" applyBorder="1" applyAlignment="1">
      <alignment horizontal="center" vertical="center"/>
    </xf>
    <xf numFmtId="2" fontId="15" fillId="0" borderId="12" xfId="6" applyNumberFormat="1" applyFont="1" applyBorder="1" applyAlignment="1">
      <alignment horizontal="left" vertical="center" wrapText="1"/>
    </xf>
    <xf numFmtId="2" fontId="15" fillId="0" borderId="6" xfId="6" applyNumberFormat="1" applyFont="1" applyBorder="1" applyAlignment="1">
      <alignment horizontal="left" vertical="center" wrapText="1"/>
    </xf>
    <xf numFmtId="2" fontId="15" fillId="0" borderId="13" xfId="6" applyNumberFormat="1" applyFont="1" applyBorder="1" applyAlignment="1">
      <alignment horizontal="left" vertical="center" wrapText="1"/>
    </xf>
    <xf numFmtId="2" fontId="15" fillId="0" borderId="23" xfId="6" applyNumberFormat="1" applyFont="1" applyBorder="1" applyAlignment="1">
      <alignment horizontal="left" vertical="center" wrapText="1"/>
    </xf>
    <xf numFmtId="2" fontId="15" fillId="0" borderId="24" xfId="6" applyNumberFormat="1" applyFont="1" applyBorder="1" applyAlignment="1">
      <alignment horizontal="left" vertical="center" wrapText="1"/>
    </xf>
    <xf numFmtId="2" fontId="15" fillId="0" borderId="25" xfId="6" applyNumberFormat="1" applyFont="1" applyBorder="1" applyAlignment="1">
      <alignment horizontal="left" vertical="center" wrapText="1"/>
    </xf>
    <xf numFmtId="2" fontId="17" fillId="0" borderId="12" xfId="6" applyNumberFormat="1" applyFont="1" applyBorder="1" applyAlignment="1">
      <alignment horizontal="center" vertical="center" wrapText="1"/>
    </xf>
    <xf numFmtId="2" fontId="17" fillId="0" borderId="6" xfId="6" applyNumberFormat="1" applyFont="1" applyBorder="1" applyAlignment="1">
      <alignment horizontal="center" vertical="center" wrapText="1"/>
    </xf>
    <xf numFmtId="2" fontId="17" fillId="0" borderId="13" xfId="6" applyNumberFormat="1" applyFont="1" applyBorder="1" applyAlignment="1">
      <alignment horizontal="center" vertical="center" wrapText="1"/>
    </xf>
    <xf numFmtId="2" fontId="17" fillId="0" borderId="23" xfId="6" applyNumberFormat="1" applyFont="1" applyBorder="1" applyAlignment="1">
      <alignment horizontal="center" vertical="center" wrapText="1"/>
    </xf>
    <xf numFmtId="2" fontId="17" fillId="0" borderId="24" xfId="6" applyNumberFormat="1" applyFont="1" applyBorder="1" applyAlignment="1">
      <alignment horizontal="center" vertical="center" wrapText="1"/>
    </xf>
    <xf numFmtId="2" fontId="17" fillId="0" borderId="25" xfId="6" applyNumberFormat="1" applyFont="1" applyBorder="1" applyAlignment="1">
      <alignment horizontal="center" vertical="center" wrapText="1"/>
    </xf>
  </cellXfs>
  <cellStyles count="12">
    <cellStyle name="Hiperlink" xfId="11" builtinId="8"/>
    <cellStyle name="Moeda" xfId="2" builtinId="4"/>
    <cellStyle name="Normal" xfId="0" builtinId="0"/>
    <cellStyle name="Normal 2" xfId="3" xr:uid="{00000000-0005-0000-0000-000003000000}"/>
    <cellStyle name="Normal 3" xfId="4" xr:uid="{00000000-0005-0000-0000-000004000000}"/>
    <cellStyle name="Normal 4" xfId="5" xr:uid="{00000000-0005-0000-0000-000005000000}"/>
    <cellStyle name="Normal 5" xfId="6" xr:uid="{00000000-0005-0000-0000-000006000000}"/>
    <cellStyle name="Porcentagem 2" xfId="7" xr:uid="{00000000-0005-0000-0000-000007000000}"/>
    <cellStyle name="Porcentagem 2 2" xfId="8" xr:uid="{00000000-0005-0000-0000-000008000000}"/>
    <cellStyle name="Vírgula" xfId="1" builtinId="3"/>
    <cellStyle name="Vírgula 2" xfId="9" xr:uid="{00000000-0005-0000-0000-00000A000000}"/>
    <cellStyle name="Vírgula 2 2" xfId="10" xr:uid="{00000000-0005-0000-0000-00000B000000}"/>
  </cellStyles>
  <dxfs count="0"/>
  <tableStyles count="1" defaultTableStyle="TableStyleMedium2"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9BBB59"/>
      <color rgb="FFDDDDDD"/>
      <color rgb="FF0000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oneCell">
    <xdr:from>
      <xdr:col>0</xdr:col>
      <xdr:colOff>444674</xdr:colOff>
      <xdr:row>82</xdr:row>
      <xdr:rowOff>32017</xdr:rowOff>
    </xdr:from>
    <xdr:to>
      <xdr:col>8</xdr:col>
      <xdr:colOff>213400</xdr:colOff>
      <xdr:row>102</xdr:row>
      <xdr:rowOff>158749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44674" y="15838981"/>
          <a:ext cx="8386583" cy="3755304"/>
        </a:xfrm>
        <a:prstGeom prst="rect">
          <a:avLst/>
        </a:prstGeom>
      </xdr:spPr>
    </xdr:pic>
    <xdr:clientData/>
  </xdr:twoCellAnchor>
  <xdr:twoCellAnchor editAs="oneCell">
    <xdr:from>
      <xdr:col>0</xdr:col>
      <xdr:colOff>537598</xdr:colOff>
      <xdr:row>58</xdr:row>
      <xdr:rowOff>71147</xdr:rowOff>
    </xdr:from>
    <xdr:to>
      <xdr:col>8</xdr:col>
      <xdr:colOff>249464</xdr:colOff>
      <xdr:row>81</xdr:row>
      <xdr:rowOff>84354</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537598" y="11523826"/>
          <a:ext cx="8329723" cy="4186064"/>
        </a:xfrm>
        <a:prstGeom prst="rect">
          <a:avLst/>
        </a:prstGeom>
      </xdr:spPr>
    </xdr:pic>
    <xdr:clientData/>
  </xdr:twoCellAnchor>
  <xdr:twoCellAnchor editAs="oneCell">
    <xdr:from>
      <xdr:col>0</xdr:col>
      <xdr:colOff>555619</xdr:colOff>
      <xdr:row>35</xdr:row>
      <xdr:rowOff>114999</xdr:rowOff>
    </xdr:from>
    <xdr:to>
      <xdr:col>8</xdr:col>
      <xdr:colOff>317501</xdr:colOff>
      <xdr:row>57</xdr:row>
      <xdr:rowOff>127823</xdr:rowOff>
    </xdr:to>
    <xdr:pic>
      <xdr:nvPicPr>
        <xdr:cNvPr id="8" name="Imagem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555619" y="7394820"/>
          <a:ext cx="8379739" cy="4004253"/>
        </a:xfrm>
        <a:prstGeom prst="rect">
          <a:avLst/>
        </a:prstGeom>
      </xdr:spPr>
    </xdr:pic>
    <xdr:clientData/>
  </xdr:twoCellAnchor>
  <xdr:twoCellAnchor editAs="oneCell">
    <xdr:from>
      <xdr:col>5</xdr:col>
      <xdr:colOff>276225</xdr:colOff>
      <xdr:row>0</xdr:row>
      <xdr:rowOff>114300</xdr:rowOff>
    </xdr:from>
    <xdr:to>
      <xdr:col>8</xdr:col>
      <xdr:colOff>93889</xdr:colOff>
      <xdr:row>1</xdr:row>
      <xdr:rowOff>233224</xdr:rowOff>
    </xdr:to>
    <xdr:pic>
      <xdr:nvPicPr>
        <xdr:cNvPr id="4" name="Imagem 3" descr="logo PMJM">
          <a:extLst>
            <a:ext uri="{FF2B5EF4-FFF2-40B4-BE49-F238E27FC236}">
              <a16:creationId xmlns:a16="http://schemas.microsoft.com/office/drawing/2014/main" id="{6896B005-9262-4E9C-A9B8-7BAF438A62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58025" y="114300"/>
          <a:ext cx="1455964" cy="51897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539749</xdr:colOff>
      <xdr:row>0</xdr:row>
      <xdr:rowOff>116416</xdr:rowOff>
    </xdr:from>
    <xdr:to>
      <xdr:col>6</xdr:col>
      <xdr:colOff>738413</xdr:colOff>
      <xdr:row>1</xdr:row>
      <xdr:rowOff>233223</xdr:rowOff>
    </xdr:to>
    <xdr:pic>
      <xdr:nvPicPr>
        <xdr:cNvPr id="8" name="Imagem 7" descr="logo PMJM">
          <a:extLst>
            <a:ext uri="{FF2B5EF4-FFF2-40B4-BE49-F238E27FC236}">
              <a16:creationId xmlns:a16="http://schemas.microsoft.com/office/drawing/2014/main" id="{84D4E834-45F4-421C-AD07-4E145E0596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2916" y="116416"/>
          <a:ext cx="1455964" cy="518974"/>
        </a:xfrm>
        <a:prstGeom prst="rect">
          <a:avLst/>
        </a:prstGeom>
        <a:noFill/>
        <a:ln>
          <a:noFill/>
        </a:ln>
      </xdr:spPr>
    </xdr:pic>
    <xdr:clientData/>
  </xdr:twoCellAnchor>
  <xdr:twoCellAnchor editAs="oneCell">
    <xdr:from>
      <xdr:col>1</xdr:col>
      <xdr:colOff>168957</xdr:colOff>
      <xdr:row>156</xdr:row>
      <xdr:rowOff>54398</xdr:rowOff>
    </xdr:from>
    <xdr:to>
      <xdr:col>7</xdr:col>
      <xdr:colOff>547687</xdr:colOff>
      <xdr:row>194</xdr:row>
      <xdr:rowOff>73065</xdr:rowOff>
    </xdr:to>
    <xdr:pic>
      <xdr:nvPicPr>
        <xdr:cNvPr id="9" name="Imagem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1216707" y="27645148"/>
          <a:ext cx="10745105" cy="6051167"/>
        </a:xfrm>
        <a:prstGeom prst="rect">
          <a:avLst/>
        </a:prstGeom>
      </xdr:spPr>
    </xdr:pic>
    <xdr:clientData/>
  </xdr:twoCellAnchor>
  <xdr:twoCellAnchor editAs="oneCell">
    <xdr:from>
      <xdr:col>1</xdr:col>
      <xdr:colOff>132674</xdr:colOff>
      <xdr:row>118</xdr:row>
      <xdr:rowOff>155348</xdr:rowOff>
    </xdr:from>
    <xdr:to>
      <xdr:col>7</xdr:col>
      <xdr:colOff>544585</xdr:colOff>
      <xdr:row>155</xdr:row>
      <xdr:rowOff>142874</xdr:rowOff>
    </xdr:to>
    <xdr:pic>
      <xdr:nvPicPr>
        <xdr:cNvPr id="10" name="Imagem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a:stretch>
          <a:fillRect/>
        </a:stretch>
      </xdr:blipFill>
      <xdr:spPr>
        <a:xfrm>
          <a:off x="1180424" y="21713598"/>
          <a:ext cx="10778286" cy="5861276"/>
        </a:xfrm>
        <a:prstGeom prst="rect">
          <a:avLst/>
        </a:prstGeom>
      </xdr:spPr>
    </xdr:pic>
    <xdr:clientData/>
  </xdr:twoCellAnchor>
  <xdr:twoCellAnchor editAs="oneCell">
    <xdr:from>
      <xdr:col>1</xdr:col>
      <xdr:colOff>113622</xdr:colOff>
      <xdr:row>81</xdr:row>
      <xdr:rowOff>140712</xdr:rowOff>
    </xdr:from>
    <xdr:to>
      <xdr:col>7</xdr:col>
      <xdr:colOff>496952</xdr:colOff>
      <xdr:row>118</xdr:row>
      <xdr:rowOff>95251</xdr:rowOff>
    </xdr:to>
    <xdr:pic>
      <xdr:nvPicPr>
        <xdr:cNvPr id="11" name="Imagem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1161372" y="15825212"/>
          <a:ext cx="10749705" cy="5828289"/>
        </a:xfrm>
        <a:prstGeom prst="rect">
          <a:avLst/>
        </a:prstGeom>
      </xdr:spPr>
    </xdr:pic>
    <xdr:clientData/>
  </xdr:twoCellAnchor>
  <xdr:twoCellAnchor editAs="oneCell">
    <xdr:from>
      <xdr:col>0</xdr:col>
      <xdr:colOff>676233</xdr:colOff>
      <xdr:row>43</xdr:row>
      <xdr:rowOff>72421</xdr:rowOff>
    </xdr:from>
    <xdr:to>
      <xdr:col>8</xdr:col>
      <xdr:colOff>357186</xdr:colOff>
      <xdr:row>79</xdr:row>
      <xdr:rowOff>104132</xdr:rowOff>
    </xdr:to>
    <xdr:pic>
      <xdr:nvPicPr>
        <xdr:cNvPr id="12" name="Imagem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676233" y="8898921"/>
          <a:ext cx="11872953" cy="6572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190500</xdr:colOff>
      <xdr:row>0</xdr:row>
      <xdr:rowOff>133350</xdr:rowOff>
    </xdr:from>
    <xdr:to>
      <xdr:col>7</xdr:col>
      <xdr:colOff>857008</xdr:colOff>
      <xdr:row>1</xdr:row>
      <xdr:rowOff>252274</xdr:rowOff>
    </xdr:to>
    <xdr:pic>
      <xdr:nvPicPr>
        <xdr:cNvPr id="2" name="Imagem 1" descr="logo PMJM">
          <a:extLst>
            <a:ext uri="{FF2B5EF4-FFF2-40B4-BE49-F238E27FC236}">
              <a16:creationId xmlns:a16="http://schemas.microsoft.com/office/drawing/2014/main" id="{B698CDF2-E3BA-4CB7-B045-F2E29121BB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133350"/>
          <a:ext cx="1455964" cy="518974"/>
        </a:xfrm>
        <a:prstGeom prst="rect">
          <a:avLst/>
        </a:prstGeom>
        <a:noFill/>
        <a:ln>
          <a:noFill/>
        </a:ln>
      </xdr:spPr>
    </xdr:pic>
    <xdr:clientData/>
  </xdr:twoCellAnchor>
  <xdr:twoCellAnchor editAs="oneCell">
    <xdr:from>
      <xdr:col>3</xdr:col>
      <xdr:colOff>0</xdr:colOff>
      <xdr:row>31</xdr:row>
      <xdr:rowOff>0</xdr:rowOff>
    </xdr:from>
    <xdr:to>
      <xdr:col>3</xdr:col>
      <xdr:colOff>304800</xdr:colOff>
      <xdr:row>32</xdr:row>
      <xdr:rowOff>114301</xdr:rowOff>
    </xdr:to>
    <xdr:sp macro="" textlink="">
      <xdr:nvSpPr>
        <xdr:cNvPr id="3073" name="AutoShape 1" descr="data:image/png;base64,iVBORw0KGgoAAAANSUhEUgAABVYAABL+CAIAAACubUSGAAAAAXNSR0IArs4c6QAAIABJREFUeF7s3XVcVEsbB/BZlpZUEJQQC0EURbGwsYtri9gdWO+14yp2YXdgd4utgAqKiaKoGCgGLRLS/boOHg67y7rEwi789o/7uS5z5sx85+zCec7MMxzSbjvBCwIQgAAEIAABCEAAAhCAAAQgAIHSLsBBCKC0DzH6BwEIQAACEIAABCAAAQhAAAIQ4AkgBIDrAAIQgAAEIAABCEAAAhCAAAQgUCYEEAIoE8OMTkIAAhCAAAQgAAEIQAACEIAABBACwDUAAQhAAAIQgAAEIAABCEAAAhAoEwIIAZSJYUYnIQABCEAAAhCAAAQgAAEIQAACCAHgGoAABCAAAQhAAAIQgAAEIAABCJQJAYQAysQwo5MQgAAEIAABCEAAAhCAAAQgAAGEAHANQAACEIAABCAAAQhAAAIQgAAEyoQAQgBlYpjRSQhAAAIQgAAEIAABCEAAAhCAAEIAuAYgAAEIQAACEIAABCAAAQhAAAJlQgAhgDIxzOgkBCAAAQhAAAIQgAAEIAABCEAAIQBcAxCAAAQgAAEIQAACEIAABCAAgTIhgBBAmRhmdBICEIAABCAAAQhAAAIQgAAEIIAQAK4BCEAAAhCAAAQgAAEIQAACEIBAmRBACKBMDDM6CQEIQAACEIAABCAAAQhAAAIQQAgA1wAEIAABCEAAAhCAAAQgAAEIQKBMCCAEUCaGGZ2EAAQgAAEIQAACEIAABCAAAQggBIBrAAIQgAAEIAABCEAAAhCAAAQgUCYEEAIoE8OMTkIAAhCAAAQgAAEIQAACEIAABBACwDUAAQhAAAIQgAAEIAABCEAAAhAoEwIIAZSJYUYnIQABCEAAAhCAAAQgAAEIQAACMhYCOL2wUydrI9katpAfCWYjjstWm9FaCEAAAhCAAAQgAAEIQAACECh9AggBSHxMEQKQODFOAAEIQAACEIAABCAAAQhAAAJiCCAEIAZS4YogBFA4PxwNAQhAAAIQgAAEIAABCEAAAkUjIKshgIiYJJdr/kVjIJlaejQzqWNSnhCCEIBkgFErBCAAAQhAAAIQgAAEIAABCORPQFZDAK8+R9lMOZe/vhZv6d3/a2PftgZCAMWrjrNBAAIQgAAEIAABCEAAAhCAQJ4CCAFI6uJACEBSsqgXAhCAAAQgAAEIQAACEIAABAokgBBAgdjEOCi/IYAujY1PLuiYV8XJqRkV++4X47R/KTK4ven2Ka3yKpSanqnTe1/hz4IaIAABCEAAAhCAAAQgAAEIQEAKBRACkNSglJoQQNip4arK8nkxGdgfjEtMkxQi6oUABCAAAQhAAAIQgAAEIACBohNACKDoLHPXVGpCAN/PjlBS4CIEIKkLBfVCAAIQgAAEIAABCEAAAhAoLgGEACQlXWpCADEXR8lxOAgBSOpCQb0QgAAEIAABCEAAAhCAAASKSwAhAElJl5oQwE/X0SKMsBBAUhcQ6oUABCAAAQhAAAIQgAAEJCbAISRLYpVLc8WyGgLwC4xqPlXIpoDNLfSvrOgm4ql1kQ/GnL0Pt7u+Eqw2vyGAzo2MT/2XZzrApNR0vb4HCt94y6oVujWtklc9GZlZa04+5/spQgCFZ0cNEIAABCAAAQhAAAIQgECJC7SqW6l7UyMbM12TSlrq5ZQzMrN+xMT7f/nh9uL7uXufgr7Hl3gLi6EBshoCePU5ymYKfwigUnnVh1v6aKsrFQMcc4r0jMzOcy8/fhvBd9L8hgCKZ0eA/MqoKsuHnRou4ijMAsgvKcpDAAIQgAAEIAABCEAAAsUs0M7KcL59HW0V4vPQ0//Nq+CQ4IT4eC6Xq62tXcWkWp161q1btzru/s7piG9UXHIxt62YTyerIQDBWQAKXDkPZ7t61XWKWZAQEhGTZDPlXERMEvvUu6a1HmhbkxAS8iPBbMTxv7bqL7MAUtL1+gmZBaCiKG9dS/evlaelZz70DyeE6Ggqmxtr51U+MzPr/usw9k81VBWDTgwVUX/lAQfjk7AjwF9HAAUgAAEIQAACEIAABCAAgZIRcBrScFBbkzPHD3rf98qrBaqqqv/07t/Eps2Erd43n34rmYYWy1lLTwhgs2OL4Z3MigVNyEkev43oPPdyekYm87NiCAGoqyqcXdS5qbme6F7/TEy1X3br3qtQQkiv5lUPzm4noryG3V5CSOUK5apX1iCEqKsonljQQUT5vktuJKWkE0KSUzOevOOfClFSw4HzQgACEIAABCAAAQhAAAIQIITsnGJTs3z63u3r4uP/Ps+/QcNGjlP+ddxy/7Tnx9KqJ6shAMGFAC3rVirZQfILjIqJT2HaIOmFAOXVla6s6GZRpbzoXgd9j7dbeC0gOJYW692i2oFZtnkdkpqeqdN7HyFkfA+LNWOa5cszODLBfOTfJzvkq04UhgAEIAABCEAAAhCAAAQgUGCBlSMbWRtmbnZeJn4NtWqZz1ng1GfJzbsvQsQ/SoZKlp4QgLShSzQEoK+ten1V92qVeA/qRbx8AyJ7OV3/8TNnNQtCANJ2naA9EIAABCAAAQhAAAIQgIAkBHq1qLrEwcJp/r+pKTlPasU5UZOmNnb9RzRwvMCe5S3OgTJRBiEASQ2T5EIAxhXVr6/qbqhTTnTTrz/5OnS1e3JqBrsYQgCSGm/UW8YFWk4s4wDofsEFvLYX/FgcCQEIQAACEIBA3gK+O3qdObzzhe+zAiCNGDvl2XeNZUd9CnCslB+CEICkBkhCIQCLKuVdl3XR1VQR3e5N514uPPg4S2CnS4QAJDXeqLeMCyAEUMYvgMJ0HyGAwujhWAhAAAIQgEAeAgPa1Bhnq7Nh1aKCCelXquS03NnY4WhGpsA9VcFqlJqjEAKQ1FBIIgTQ0FT30tKuaioKIhqdkZk1cbPncY8PQssgBCCp8Ua9ZVwAIYAyfgEUpvsIARRGD8dCAAIQgAAE8hA4vcD24+NL9+95Cv68RcvWI0aOUVbhPVV9/cpvxTInoXVMm+205WbEhfuBpcxYVkMAgpsCStvAFPmOAPbLb52Y30FFSV5ET+OT0gatdLvtG5xXGTF3BLBrZjK+hwUhREmB26hWRRFnfPw2IjWdt9YgIiZp+BoPaRsFtAcCxSSAEEAxQZfG0yAEUBpHFX2CAAQgAIECCDzb0a+GgSb7wPiktBm7vI/l8XRT9CmCjw+e9b+JP39mp0VnF16+cu3z5z5nTp1o0bL14KHD3W7dOHPqhGBtXbvbxWs2nLnnYQH6Is2HIAQgqdEp2hCAOK0MjUrstejamy/RIgqLGQJgajDRV3+5e4CICmsOOxoenSRO81AGAqVZACGA0jy6Eu4bQgASBkb1EIAABCAgKwIPtvQW3O/s7beYxo5n8tuFyhXK3VvfbeqEEX89cI3zpg8f3u3ZJSQ1j2W9+s26DO2+8NZfK5GtAggBSGq8ij8EMGOX9+4rb0T3J78hgBoGms929EMIQFJXCeotNQIIAZSaoSz+jiAEUPzmOCMEIAABCMiCgIqSfPjp4ZlZWRX77E9Nz8xXk+uYlD8yo8l/s6aIPsrCou7ocRPu3/MUOgvApGo1hzHTm027nK9TS39hWQ0BvPocZTPlnKCvipL81F51ORxOsdEfcX//LSJe8HRFmwtAnO4kJqdbO54J+i6kMczhYuYCYMrXMSnvvbm3iLObDjsWFp0oTvNQBgKlWQAhgNI8uhLuG0IAEgZG9RCAQLEJVNXX6NWiaos6lWoZaRnpqhFCvn2Pf/st2ssv9Kznp28i/0YttkZK/4lUleQd/6nTuZGxdS3d90Gxt32DN5x5ERpVRv/efrl7gIm+eqt/L/gGROZr7MQMAcxbwMsCkFcuAIQA8mUuqcKnF3bqZG1ECMkrBHBkbnu7ZiaSOr2wel99jmo7/WJKWq699wghxR8CIIQ8ehvecfYlwY0AChwCqF9Dx3N9T4QAivOKwrlkUgAhAJkcNuloNEIA0jEOaAUEIFAYATkOZ1ofyxWjmigpcD+F/nweEPkxJFZbXamWoVaz2voK8nLJqRkzdnlvu/iqMGcpC8c2t9A/s6hTFiGeL0M+h8Xpl1e1NtWtVklj+k7vHZdelwUBvj4endu+RzMT/6/RP34m56v7Sgpcc8Ny40YNFXHUmHETa9asNWvG1LzKYCFAvswlVVh0CGBcd4u1Y5tJ6tx513vo1rtJW7z4fl4iIQBCyPx9j7Zc8MursfmdBdCoVkX3tXYIART/RYUzypgAQgAyNmDS1FyEAKRpNNAWCECgAAK6mionFnSwsdDfdfn1jkuv332LYVeioiTfrUmVyT3rtLKsfPXRV4cVt2ITUgtwlrJwiIaq4pt99m7PgiZu8kxMSadd5nDI5J51N05s0WTS2SfvIsqCA7uPc+yt5jk0LFiv09PTJ08cKzQdICFkzLiJ9epZ7di2+fXrPG+dunW3i0M6wILpF+FRIkIAjWpVvLm6B1eu+JYAsPs1Zv2dk3cC2O+UVAggNT3TZsq590G5vnyZhuU3BNDcQv/ayu4IARThNYyqSqcAQgClc1yLpVcIARQLM04CAQhISKCqvsa9TT05HE7b6Rf5bv75ztirRdVDs9uFRyc1n3oOyaSFDsfiYY1GdDYzHXYsOZV/fvH5xZ01VBXbzXSV0DhKbbVdG1c5saBDQHDs1O338tvIhQ71fG6fFbopoDj3/4QQbAqYX3OJlBcRAtg3s62+tqpEzipGpSmpGaPW3Y6KS2HKllQIgK6SaPW/C+kZQnJm5DcE0KZeZdelXRECEOMSKCtF1FUVFg9r1KdldQOdclw5TkZmVmRs8s2n3+bte8TkoRjSwXRyz7rmxtrllBU4HJKYkv7y0w+ng09uPP3GMG2d3HKCnYXcn7QdWVnkZ2LqvVehs3Y/YHa18NnRt0FNXeaQlLSM90Exa076HnF7T9/kK0Df9H4d1nzq+eIej/yHADpV7/Rvs3+tK1trq2hzCCcjKyMiIeK8/3nHq4608Z2qd5phM6ORQSMNJQ0O4aRkpLz/8X7Tw00uz12Y3s1qPsupjZOKvIrLc5fRrqP5em1b1fZAzwNGGkbPQp813M2LoDeq3OhUv1MmWtmrpbJIVnRS9NUPV+e6zw36GUQIYSqkVdECl99fnnR1UlxqnGANzBlPvj5pf8aerwHqiuqL2y7uY97HQMOAy+FmZGVEJkbe/Hhznvu8oJ9BW7tunWA9QY4jxz4qIiFitOvoS+8vneh7ortp9zluc7Y+3souMKnxpFXtV7l/cv/nxD+Co+wz1sdQw5DWQH/axqTN9m7b9dX0V91bteb+GqYAIWSv3d6K5YRvehoQFdDtWLf3P7KvNMleTlIQAuD7PNL+RsQkjV5359KDz7yr0dpoRv/6jWpV1FBV5HAI/TBuOufncs2fEGJqqHVleVe+bZwYNPHroYeI8yUj2RHJf+1ifqEZ6qoxpIInEeebkx5Vu4r2v33rtW9gqF9eVUmBSwhJSkn/FPpz83m/v2YFzn/niviIpuZ6U3tbtq1voKOpzJXjZGWR6PiUm0+/LTr4hD69MNRVWzTEulvTKrqayvJcuYzMrIiYpBO3Pyw6+CQuMY22plGtiqf+62igU279mRdz9ubarGvhEOs59lb7rr/dfN5PzMvyV41OQxvNtre6/zq0/czsrw5CyIkFHQa0qSG0/+kZmZvO+c3Y5S1mg4sYUZqq01ZXery1T6UKqvXHnQ4Izt56rZaR1qgu5jUqa8pzOW+/xey96s88mjI11Hq+q9+HoNimk88K3uVKU89Kpi2XlnWNTUgdvNJN8PRju9VeP8FGrfvekmlZyZ3VqKLa6732SSnpev0O5LcVA9rUGGers2HVIr4DLSzqTnCcol2+PPN+cFCQ4HIA/UqVnJY7GzsczcjMyu+ppby8rKYD9AuMaj5VSDpA6eHObwigcyPjU/91FKf9sQmpIT8SzI21RRRed+bF4kNPBAuIDgEQQjTscn2ztG9geM6ps4gT1Rp+rMymJxFnsEpZGXVVhXNOnW2tDN59i3keEJmRkWWoW65edZ3jHh/oWhhDXbXd/2vdoaHhz8Q079dh0XEpXC7HqoaOmZF2cGT82A13rz3+Sk08nO2sTSuuOfn8S0ScmZF29coabesbVNRSufLoS/f5VwkhHRoaHpzdLiMj87ZvCCGEqed9UIzdf9feB8XwFWCoPXyDD9x4W9zy+QkBqCuqr++0frDl4MyszJfhLz9EfeDRaRjWqVhnj8+e+R7zmQJpmWlPQ57Sm3MLXQtLPcv41Pi57nN3Pt1JO3ig54EBFgPk5eQ9Aj06HenE12vXga6da3Tmcrin35ym9+cjrUZu6rzpedjzPT57zHTMzHXNW1dpra2iffn9ZbvjvCU/B3oecKjrcOfznbD4MEKIjqpOC+MWyvLK6x+sn+M2h6nha+xXn1Af5nTpmekX3168+O4iuwHqiurnBpyzrWr77se756HPM7IyDDUM6+nVO/7q+KSrk3jXwDCPJgZNbny8EZ+ak8Q06GfQPPd56orqD0Y/0FLWGnp+qEegB7vaXd13Das/zNnbeYHHAr7+dqjW4WCvg5GJkZY7LOmPBlsOXtluJSFkrvvcIy+PsAs0NWw6ov4IFQUV2s12Vds9C31Gx4IXSI14teb+mmK6iqQgBODhbNfEXO/Gk2/xSdm3WISQ0KiEZUd5o7x+fPPB7U3T0jOfvo8I+p7AuxpNtC2rVYhPSpvr8mjnpdemhloT7SzKqysTQsqpyHdsaBQUmfDkbfZs1aDI+Hkuj9RVFf5aD73/F/0lU0yDks/TiPmFFhmbZDnmlGDd4n9zEkI2TGg+orOZipK8/5fo11+iMjKyFBXkrGroVNBQXrD/8U7pXiq8bETjST3rshuvra7U2Kzi9Sdfh63mfdIn9LBYOMRaR1P5zZfoV595vdPRVG5Rp5KqsvxR9/e0DO+LqLPZJscWaioKzwMiW/97gQkN0Pv2Lo2Np2677/067K+XJa3N1srgwCxbI101v8Af7AGaNcCqjkn2HULLupU0yyneehaU8vvZbFJq+v7rbx/6h4vZ4HxeULJUfNXoprPtrUY6395/Pfs375RevCnr7MTcmVlZM3Y+2HD2Be3YhB4W26e2+neHN/NOfjvcpbHx7v+1rqChvPea/5SteT4Z/rdvvcXDGoVGJQ5a4caeP29rZXBodjsNVUXHLZ6HbxVLqFfsHr7aO+Dywy98gS16dOdGxtdWdqvQax/7iaPYFct2wfDTw1WU5BtOOP3hT5hJ/P747uh15vDOF77PxD+EKTli7JRn3zXor8JS9kIIQFIDKqFNAT+GxPZZfENOjiN6rz7eHdSsS4/ehvN1L7+bAtK5NyKMJmzyPOouXd+ekhpR1EvIqtFN/9e33oX7gQOW3hT0oH+7t6lX+dKDL1O23WMmBairKhyfz/ub7OTtAIcVvMA2fYCTnpHZbf5V5snApJ51Vo1u+iU83mLUCd7j6AFWTkOtXR98tl+WvRcrfdKora40Zv2d8/cCBQuU5BDlJwRwsOdBh7oOz8OeT7k25WFQrudXtAu0wMOghzNvzWQX2Nl95+gGo72/ebfa34qW9BnrU7FcRQWuQvDPYPqcn3lNaTJlSdslX2K+1KxQ0+mOE72h3dp165gGY7Y83jLj5gxacmKjiavbr/4a+9ViuwWtkO8punNH56lNprq+c+1zqo/QGvJiX9V+1f+a/u/C2wsDzgwQLEPnI6Rnpgt92N7DtMdeu70BUQHN9zXnO/b+yPtmOmbjL48//eY034/oFAbXd6403jGr+aw5LeaExIVMujrpzuc7zBwHpgBzuIudyyDLQWvur1l4e2EJXEUlHQIQ+nlkHA7OtnWwrfnQP3zmrgcP/XN+p+yc1np0V3Pv12Gt/neBjbZkeONZA+ofdf8wyvk2+30x6xH9JVMCoyPGKQv2hcZULP43Jy9IN4s3HK+/RM3Z85A9r0qMZpZ8keUjm/zbt17Q9/gZux5c9A4UbND4HhYrRzVJTElfeOAJnWBCX4Pbm25ybJGWnjlirQeNI2+d3HJoh1oJyWlqKgqz9zzc7pqTYe7lnv7qKor9l95k3/LldVnS+l2Xdmlep1Jiclp6RhbfgbQAvWOMiU9pNuUcO9wgfoNLXl8yLaigofzt+JAn7yJa/5sdAq5hoPl2/0CuHCcqLmXrBT91VYWpvS3pjL96Y0/9mhJIG3JzdY/6NSoYDzwsOBHAbW2PdlaGtFh6Rua37/G7Lr9ZfeI504PaVbSPz++gX17V6eAT0enxJvesO8+hwbfv8YNXurNXyEpzCODCks7xSel5zQJYM7aZ1j85MwElM6rSWOvVFd1a1Kk0cu3tM14f89u+Xi2qLnGwcJr/b2pKzmRtcSpp0tTGrv+IBo7CJ1aLU4M0l0EIQFKjI4kQwJ0XIYNXuv1M5OVQmdrbcunwxiJa/zksrumUs4nJ2alEaMn8hgDsmpkcmdtexFmSUtMfv414+elHyI8EZHmV1MUkNfW6re3RxExv6rZ7+/4E+9lNWzfeZlLPup4vQ3o7XWf/kcQ8sQkM+0kfsNAHON6vwzrNydlnlYYA3J8F/7PwGv1L175tjRXHni05/JSehf6dTQihf6IJFihJJ7FDAE5tnGY3n/3+x/uBZwe++f5GsM1TmkxZ0W7Fx6iPggXoQ+yMzAyHsw5eX73oPz9FfzJQN+C7l66tW5veYBNCKqlVYibGewzzaFCpwcQrE4/5HaOn7le7387uO4Pjgi13WAo+Raf3/OMajtvls4t5dM9XQ17sbkPdmhg0mXp96r7n+wTL0PkI3t+8BScvEEIWtl44t8XcY37HRrmOYh/b0rjlsT7H4lPjG+9pTBcmsF8Heh6wr2O/wmvFkrtLVrVfNanxpKchTydemcg4swuwD7w/8n6N8jXYyweK9Voq6RCA0M8jFZjSq+6KUU0+hvwcuPwWs0KH/oiZhuOwws3LL5QRO7GgQ/emVebsfbj1Qs5dmfj1iP6SKdZxEftkBftCY6oX/5tzjr3VwiHWH4JjBYdD7MaWWMGRnc2cx9kkJKexp4OxW1O7ivaFJV10NZXp1BK+hno429lY6DO/ETyc7WoaaN72DRnUvubpux+ZSHGPZiZ7p7fxC/zBns9PpwYIXpbMRb58ZJPbvsEGOuXyWqlBfz1dfviFORFdjiF+g0vMXcInnmhXZ9uUls2nnvd+zZs4xsuv1rX27n9bE0KsJ57xef+dEDKzf/01v3N1O272YoI1Ha2Nbqzq3nPhdcFgEA0BfI9NCv2RqF9eVVdTJSMz8+DNd6PX8SK5RfKS5hDAoqHWIzubmw47JrjX2PnFndVUFDrMylmrUiQaMlHJmjHNxvew2HD2xaKDQuY4/7ULK0c2sjbM3Oy87K8lmQK1apnPWeDUZ8nNuy94c1FL3wshAEmNaZGHAPZe8/93x312c93X2jWqJXwhKy124MbbKdtyzY/KbwjgrwsHmPYEfY+v/fvhLV6lWOD+pl7WtSquO+07z+URXzebmusdm99eVUmBeUrDLjCkg+m2ya2+fc9+wr91cssx3WpvOZ+9kJKWvLy8a5t6lee5PNp8npeX1WdHX76/xlaM4j1Buuj9mc5BECxQkvLihQBMK5i6DnTVVdV1vOp44pWQz4u6orrHMA8zHbPZbrO3P9nO1yPbqraHeh0ihNDp8bOaz1rYeuEB3wOtqrQqr1KePWf+YM+D3U27b328dbz1+KCfQexEAHzBgiVtl8xqPuuc/zmHsw58T9F5f+P+DiXoquqOvzz+/Nvzoh/d87X2/sj71pWt1z1YN899nuDQCM5HYJcpTCKA8ZfH9zbv3ad2n8vvL4+6OIodKRCc48B7vvdbNSY5ptneZoJhheK4qEo6BCD080jn5Hs4/2NmpMX3lJWa0L+heVfjaneP58H0TXVVhQebe2upKfG9KX49Ir5kimMsCnSOgn2h0VOJ/81paqjlurSLrpaK42bPE7dzpR8uUKuL+yDPDT2tTXWXHH66ivU4l92IrZNbjute+/Tdj3SyGN/LbW2PlnUrrz7xfOGBxzQcHBWX7HTo6d7pbZJS0u2X3aJTVGYNsFo4pOGBG7n2aRJ6WdL66W28siJ3+BqPeQ4N8opxu8xoO6hdzTUnfRceeMw0TPwGF7d1MZ7v1poeVfU1agw9KuKcIzubucxoSwgZ5XybeX6grqoQe3H0oVvvhq/JtdSLEEJDAO7Pg2gc58jc9gNta3yPSR6x1qNZbf3Z9lYBwbF0tiAt6XLNX7+8arcmVbz8QumkpMvLu9J/3nkRMtve6ntM0tDV7k/eRRyd275TI2MFrtzn8J/qKopKClzHLZ63fUO2TGpha2WgrqJICAn5kbD8qM+OS68Htzf9b3DD6pU1uXKcxJR0L7/QzqyHFpIzNtRVe7G7/6UHnwV3BNjk2KLDrEtuz3hrA8vaa3B70+1TWrk/C+rldL1gfd85xaZm+fS929fFx+esPcyrqgYNGzlO+ddxy/3TnvmedFCw5hX/UbIaAnj1OcpmSqnKBcCbJr1AVC4ArX9cMrNy5aKoqq/xaGsfZUVeKqC8Xr2crruzvizymw7wryED5rzBkQnmI48X/xWMMxanAJ3GSQi59yp0u+ur8/dyZnIuGd54tr3VLZ9vdCU/34uGAPwCf9BEfR7Odg1q6k7c5HnMg7f0uktj47Hdane0Njp99yP9a4A+YGTWzTaqVXFkZ7NB7UwDw7KfRvIVKE4E4ecSLwQwt8Xcha0Xuge6dz8mfKON4fWHb+q86WP0x9b7WwvejtKb1aS0JDp5/kDPA33M+0y9PtWhrkNjg8aOVxwPvzxMl+uv7bDW7ZPbr+X67Inxgg/ea+vWPt7nuKGGIQ1JsB+Sqyuq9zbvPa3ptFo6tTY82DDfYz6TCCCvR/d8Msttl//b7F/e1fL13vYn28+/zZWjUXA+AvvwlxNe8gU16E//mgggKikqNC60ZZWW+5/vn3BlArtOoXMcCCHQoN4AAAAgAElEQVQ0v+Dl95cF0xkW03VV0iEAvs8j0+vhncw2OTb/GPKTb601LUBDAEkp6ezlPPQZbEBwLDslZ77qEfElU0zDkf/T5PcLjX0G8b855w5ssHCItfvzIKHfsflvdbEe4WBbc+vklp/D44ReS0zwqHKFcpO2eNHfC3wvt7U9mprr0dklIzubbZzY4rTnx1HOtz039GxqrsckBWQSAbAzwgi9LGn9R+a279uq2raLr6bv9D6xoEOvFtVolIHv7Pc39aphoMlO5UjDCmI2uFiti/dkX48Pue0bzORoEDw5TXSlrqoQ9D3efOQJdraR1y72qekZVuP4l3TxhQD6ta6+c1rrcsryK449k+fKCQ0BvA+KdRpq/TMxbcRaj5S0jEOz21XQUF5y+KmKkjwTAujY0OhXagAOhwSGxampKOhrq8YnpdFcAIfntGtlWdnn/XdTQ83aVcp/CuX9pbFydJN2VoZvvkS/+xbT0FTX82XIkFXuxaPb2rLyhSWdE1PST9wO8HwZWr9GhT4tq1mYlP/f9vv0GUkZfNWrruO1oWdsQqrRQN6DkIK9nIY0HNTW5Mzxg973+bdyZypUVVX9p3f/JjZtJmz1vslKYl2wM0rzUQgBSGp08psOsAAhAN6sqn/qrBzVVEQfImOTG0w4HROfvfolvyGAtvUMLi7tIo4RQgDiKJWCMrPtrab1ttT7vfvG84Dv81we0fWoF5d06dTIiD1vn91Z53E2U3vXPer+YfgaD/oAx0RfnV3gQ3DsksNPmVT/dJ2/ipI8UyY2IfXSg89zXbL3HRAs8Gu9aEBwLPtupFi1xQsBXLS/2LlG59X3V+e15nxrV95ze5dnLuMujxNsP71ZfRz82PagLV23X16lfP/T/R0bOzIT4Ok8ggqqFRzOOkxrOs2ulp3QRAC1dWv3Me8zvP7wSuqVmDt8n7E+DSo1YM6bkZXh/91/48ONzB4EQnP4e3/zFlyxTyuZ3Xz2tKbT9NT0eFdL6PN57vNufLyR17YCCWkJNP9/YRIBKMgp8JJHynGvfrjKF2cRnONAG1ngRADTmk5b1HpR24NtfcN8BQervn7928Nub360edEd/kTE/IVLNAQg9POYkJw2Z+9DMyPt8T0sXK75j9twV8jV+Htq9OO3EbYzcnaoErrieuvklvmqJ68vmWL9RIt9MvG/0NiZTZjqxf/mvLikS+fGxuwbVPbXYGZW1g7X1zQtqxS+6DVw8OY7vgwRTFPpbV5wZLzQdIk0EUw5FYVhq91v+QT9iiYM71RryWGfNSef08iI/9doGlzw2dG3vLqymIkA6Er+gJCftjMuxiWm7Z3eZlQXc5dr/nwTzoUmAshXg6VwRIqqSQlXxmw482LBfv6gCd3K3mV62xGdzX7l/wuPTrKdcZFvMdGvJRt9WlbT7sm/UowvBED9dbVUaDoAoSGANSd9XZd2qVZJY/2ZF6npmb/SE34Nj+s2/+rg9qZMCGCeQ4N2VoZ0zyAaFVJRlOdLB0gX9cQmpA5d7U7LR8WlnL/3af2ZF3yNLyrAvOox0Cm3bUrLetV0KuuU+/Ez+UNQzKw9Dx+xsrFIugHSVr+ivFzE2RFyHI7psGNh0YkFbl47K8P59nX0Nbnenrf937wKDglOiI/ncrna2uWrmFStU8+6detWx93fOR3x/TXPqMBnkYkDZTUEIP07AhT5QgC+XP3M5XVjVfdmtfVFXG1XHn0ZuDw7odpfn+rznUVNRSHg4CBV5Zw7sbxOhIUAMvGBL6pGTrSrM6lnHTMj7c/hPx2Wuz30D3/tYq9fXnX8xrun7wqZNOW5oWeDmjrMA5xNji2eB0TuucpbCa+joWJjoWdrZSjP5Sw+9HT9GV7G4AOzbAfa1txz5c2jt+FmRtrT+lj6BkSynyvSnFh3XoSEReX8Jnj1OWrNyZyMQUXVWbHqES8E8HriayNNI+ZxvWDNbkPdbIxsmJt2vgLH+hzrW7vv5kebZ9ycQZ9pv418a3vQ1rmjs2Mjx21Pts24OWNdx3VjGo5Z/2C90x0nvnnvHsM82prwZmPSVxbJCogKWH1vNb3DpxXGJseu8FrBWwTeZIq5rjnfnnxCc/h7BHoc8BW1T8/ERhMnNZ5kpmP2Oeazw1lemkM6H4FvW4GopKjtT7a///G+wIkAhtYb+jj48b7n++guAHyrLYo8EUBPs57nB5yPSY4RjALQ+38tZa1eJ3tdeJsrW56Qy6lEQwD0T96vEfF01S59xSak7rj0avOkFja19Z0OPRX6sTo2r33fVtU3517OI3TFtdvaHvmth5eoUuBLRqxPYrEXooB//ULjy2zCNFP8b86Xe/obV1RnJk8RQoZ3MrOtb8CLqZlVrFxBdeq2+yWwGYp44Oxp/EKPoLMhrj/+SnPB8L0m2tVZPabpy08588hMDbXoYhO6PqKilsqkLV5xSbzbeDETAZgaatFg9Ny9D2lKOdqGO77B7CQ1vIlCwhIB5KvB4iHJZKm4S6O3Xnw1N/e+jLQnDrY1j87jJZO6+fTbkFXuETFJfD2kOR0F/7gVOgtARZHrdOgpL/sjayGAh7Nd2/oGNGqzY2qrsd1rP3wTnpSablvf8MTtDw4r3Ogw0YUA68c3r1e9AhPiee1ib6Sr5rjF0+f99w0TmttY6NNtjH+lMwiOTBi62j0zM2vtOBurGjpcOU5yasahW++EBkNlcthks9EPt/SpXUW7z+Ibt3xydpguWFfub+xlbqQR9D22vEY59XK8ZBM/YuL9v/xwe/H93L1PTDbrglUuK0chBCCpkSq2EICJvvrL3UISbrM7Nn7jXTqzLr8hAEJIY7OKJxd0rKDB2+1JxAshAEldSdJaL50GaVxR3XGL59uvMaf+66ggL8deAMw03L5tjW1TWgVHxvddfPN9UIzQdbPLRjSeOcDKyy+Erv1jr/OnD9lUleXZkzClKxEAIUSMEABNZceV4w47P+zWp+yoHN/w+oz1qVmhptAYQVPDpsf6HFPkKvIlAph0ddLC1gvntZx34tWJk69O7rHb4//dv/fJ3m1M2uy128uXCCCLZC3zXJaWkZaRleEb5svOR8j3kJw+8Gd2E2Qe3eeVw1/0dUo3+TPWNKZdk1wiAJrSz3Wga7ea3c68OcPejEASiQCG1x++/5/9fFEA5v5/xMURooMj2WglGgLIKxEA/RjWNNASumkWXcGuKM/9ayKAAtTDXEvsLxlp27iLaWR+v9DYnxT65SbmN+drF3ttdSX6GJxdCX1CLs+VE5rKXkp+gbzc07+qvkZeqWRphv8Jdhb7r78VmvLNdWmXjtZGdCk+kwig4YQztHfH5rUf0LbGydsBvh9/iJ8IgE5M4Mr9vudjvZ59+M7UTN/OKxGAmA2WkiGQUDPeH3Twfh0muJ6fELLJscWUXnUTU9J1e+9PTMmVmpo25v6mXuU1lM1H8K8hZYcA6H4Z7awMv0bE2S+71bVJldn2VhHRiQ4r3MKjk64s71rDQJPe1dPFJplZWVlZhCvHoStK2CEA9iwAupZQTVnBcYtnl0bG9m1rfvsev/HsSy01xen96sXE82YB0BQnbepVXjS0USvLSiGRCXypTyVBqiDP2+CzuQVvF8zbvsGP/MPpdvQWJuU7NjRSVuQ+eRfx0D+cvZ5CEs2Qzjr3/NtmQJsaiw89Wff7WVGBX3IcTujpYSqK8s2nnvMLjCpwPbJ+YGkLAbRrYHh2USe6+0jxvBYdfCJ0X9NiCwH8Sl4ytltt53E2IvqblJJu7XjmW0R8AUIAv3Yh1iynOLZb7VaWlY0rqlXV1xB6IoQAiud6k6qzvNzTX09bdfS6O3deBD/e1reilorgLAB1VYULi7s0q63HZIESuvCYrhQ46/XJftktwXX+bmt7tLasvOlcdvpAqUsEIF4IQF1R/fGYx0aaRnyP1tlj6jHMo6lhU6GzAI70PtLfov9un900Mz+TCGDf831DLIds67btcfDjjMwMi4oWY1zHXAu4xndLLzoDP62QWU3Ae8D4OytBREIEs2nfX2sQfXG+nPBSr5wevUUXnQjAbagbO7UBU+1lh8utq7QWmiiRb52/fR37bV23pWWmjbgw4loA76Gi5BIB8EUB8n3/Twgp0RBAXokAaM6OpuZ6QmcBHJnbvn/r6ruvvGHPPM9rxXV+62FfSMyXzKUHn6Xq249pTAG+0Jhj1VUVxP/mfO1iX0VPjW+rBfqsdfvUVk/fR/DlwJcqLg9nu5Z1KzHf4YJto1FgobMAJvSwWDm66YfgWDpdn50IgNZD7/1+JqZ6vgy1szGZtj3XbAihlyUNTCcmp932zcn1raai0KmRUUhkAt+CMsFEAIQQ8RssVQNR5I25sKSzubF2reFCUkF1bmTc1FwvNiFV6B/JchxO3OXR1x5/7buYtzqM/WJ2BAiPTjKoUE5LTSklLWP9mRfz9z2i80FUlOQDQ39yuRwTPQ3ecoM/azc8N/RsWbcSIYSJ47BDAHnlAujWpMqANjUiY5PvvAhuUFO3qr5GyA/eLIDpfetXr6zh+zHSuKJ6Y7OKAcGxdv9dY+8sWLSYivJyE+zqLBjUUEmB6/81mivHaWiqyz5FQHBseHRS9coaFTSUd1x6vfTI08jYUj5TnU94Sq+6y0Y0OX8/cNjqQiVlMDfWfrS1T1JqeqV+B/mSrBXtmEp5bbIaAhCaDrCGgabXhp7llHlrQYvtlZVFei/OlXKPnjq/uQCKrcE4EQSKRGBm//qLhlo/9A+nf3e6re3Rtr7BcY8A9ma2hrpqu//Xul0D3pQ8mi5I6Abataton/qvYxU9dZp4nC5wZa+bpb/FH/mH02S/ggWKpEeFqkSMWQA8paFu7aq28wj06Hmip9Dk8y52LiOsRtwOvM0uoK6ovrHzxkGWg7y+ePU+2ZseyCQCeBLyhKYJVFdU53A4e3z2TL85nbcJVt8TeSUCENpTvofk9Ll9Fc0qzC236Ef3ovVm2sxc1GbRw6CH7Q+1/+u2AjcG32hbte2WR1toR+hrdfvVk5tMvv/1PiPAPqPgOn86EeDk65MOZx1410zzWezMiMyxBU4EwD47EwX4343/bei0QUtZS9zn/7SWkgsBCP085uDMaDuik9lt3+Cei64x23yqqypsnNhiULuaXn6hfNt/5rX1uks+62EawPclU6hPqGQOLtgXGrstYn5z0nwrdjYmd1+GDF7pzp6n6jzOZnKvuntyh2Mk092C10qvgTdfovovvSl0TTXNGRmflDZ63Z1rj78yZ5rQw8JpWKPUtAxmK0F2IgCmGE0KGB6dmJ6R9ddEAOqqCtdWdK9fowKzAQ2tp2XdSsfmtedy5dhTLYQmAqCrMMRscMHVZOHI4Z3M9s9sW8Xh8NcI/izrHA5pVbfyh+DYkB8Jgl2pZaT1dv9AhxVuxwWyP9IQAD0kJS3jfVDMpnN+Ltf8adrIHVNb92pRVUVRPjw68aF/ePemVZj9AumfChxCmPSQ7BAAsyMAV47z5F1EOWV5Ez0Nxy2ekbHJ6yc0r2WolZaR6f4sqHKFcjqaykNXu4/vbmFnY6KkwM3KytkmQHJjcs6pc+dGRlO33adrJH9No9BWV2puoV+7SvmvEXHPPkQy0Qd6oaamZ1qOOZWQnCa5JklbzTQ92ceQWKvx/Ckk89VUurnAo7fhZXN7Rcaq9IQAtNSUvDb0rKKXK8dYvq6JAhdOSE5rO/3i228x7BoQAiiwJw6UNgF1VQXPDT1VFOV9P0ampmUSQsyraFtWq/AxJHbiJs87v3dMpXs+a6kpvf0W/TwgMiMjS1tdycZCX01F4Yjb+2nb79FbCLpu9sXHH7uu8NZeGuqoNapVsWXdSlpqijRZIE0EwLdulj7GSUvPpHPzDsyyHdSu5t2XISGROYkAvscmbTj7ssRWcIkXAhhpNdK5o7OWslbQzyDvb96pGalcDrdmhZrBP4N7nexFN6g70POAoYYhU0BNUa2xQWO9cnq3Pt0ae2ls0E/eHGD6TPvN9zftD/FWWppWML3icKVG+RpPQ57aHrRlYgS/6mH2uhf94F3oQ/ITfU/0t+i///n+Ua6jeM+Eh3k0M2x2PeA6O3gRGB3Il+5OXVHdc4SnioKKb5hvakYq72rRMbfUs/wY/XHilYl3Pt+hswmCfgY9CcnZ3Tc1I/Xsm7P0if2cFnMWtl7IIRzPL57hCeFcDteqkpVpBdMnwU9GuY5iL15gPimC6/zpRICk9CS6bqLIEwHwfUhpFIC+mb/7/xINAQjd0J7pmq2VwYFZtoY6akGR8d6vw1LTMtVUFBqbVdTTVrnlEzR2w12+j1teW6+LU484XzLS9sUo/heaiO8rMb856c4pu//X2lBXLTI22csvlM4EVlSQa26hr1FOUZoTAdD9Iw7MsjXK3fiqldQzM7MG/Ylo3FjVvUNDo/iktHuvQiNjk7lcTh2T8rWraH8Oi5ux6wGze7yHsx2TCIC5JGhSQGVFLrOTHPMjwctyxagm03pbnrsXyA5Y0/KCi1+EJgKghcVssBRet0XYJC01paATQ457BIxZf4evWqehjRYNtf4SHmc67FhqOu8vB/Zr/8y2djZVjQceLlM3sXnJj+pivnd6m76Lb5z1+iTO6FSrpPFmn/1R9w955dcUpxKZK6OtrvTl6BBCyMrjzwrTeFsrgyZmettdX80RlsOiMDXL1rGlJASgwJW7sqLbrymLJaUfFJlgM+Uck3gfswBKaiBwXkkImBpq7fpfa2tTXZosJyMzKyIm6crDL4sPP2XfA3SyNnIa1qh+dR1lRV7UPC4p9eWnH+vPvGDvHUgXfLKX6iSlpAeExDIxfr5EAEx3fHb0rVO1As2G7bOjb4OauSbIEUJoml9JdF+sOsULARBCOlXv5NTGyVLPUlWBt6tCSkZKTHLMjic7Ft9dTE/U1LDpf63+a1WllZqi2q/H14lpie9+vNv7bO/2J9uZlsxqPmth64UHfA/QRQGEkJcTXhpqGM64OWPfc152ZZpUny8RgIhl/EIfktM3P0V/ara3mZmO2al+p0y0TPg0Tr4+ybeXnmkF013dd1lXti6nWI5DOBlZGREJEVfeX1l8dzGNXwjdViAiIYKJVtCtBKY0maKnpsflcNMz07/9/Hbi1YmVXiuFTp2gcyLY8Q7ayMsOl7vU6HL45eHhF4ZLIhEAHwVdOjH1+lSx1v+zDy65WQAiEgFkX43mev8Ntm5lWUlNhTe9LjEl/d23mL1X/be7vuLrvoit13lX9d/qEfNLRqwPYzEWEvMLTfT3lTjfnLRPbepVnj+oYWOziuoqihwOycoiiSlpoT8SvfxCV514LrkpykUiSq+BFnX1aePTMzJj4lMv3A9kbh3VVRUWD2s0sG1NPW1VWiA4MsH1wec1J32ZXzSCiQCYC/XEgg5GFdX4tkUQvCy7NDbeO71NdFyK0PkIgtsuCE0EQE8qToOLhE7KK1k2ovH8QQ3bzXSli+eZ17WV3To3MiaECM4RGGhb89i89nP3Plz1O8k/XtdWdlNXUWwxLR9/w6wd22x8Dwv1HnvLlN7b/QMrVyhXJF0etNJNateXFUkH/1pJKQkB/LWfxV8AswCK3xxnhECJCYgdAiixFuLEUitQciEAqSVBwyAAAVkR0Cyn+GR7Xx0N5SaTzn4IjmWabWqo9d/ghtcef6XpqJlXLSOtp9v7Bob9bDb5PKYAUJavx4ccuPFu4QEheyvmdRl0bWJ8ZXk3TvsdsnKdFEk7zy7q1KGh0eewuKBI/oUn+ar/eUDk/H2P8nVI6SssqyGA0rcpYI9mJr/WvDFX2O4rby7cD+S74GoaaG5ybMG86fkyZNWJ5ycXdFRX/Xv6g9u+wWtP8TavnufQsEWd7E0EU9MyB69y48ssOqNffVsr3j5DhBC/wB+z9zwkhPCdWsQnYf2ZF27PgpyGNmpsVlHMD8yItR4aqorsrjmf9uULJ9Oq2I0nv5d7/TqX4Fn+G2zdrHb2lJCU1AyHlW5JubPRzh5g1bpeZXqgb0DkPGFfBC3rVpo7MGePdJ/33//Lz7ezmH1HsVIigBBAKRnIkugGQgAloY5zQgACRSVgoq/uvbm3hqrCjF0Pdv7eYTGv10S7OuvG24T84M2cDY/m3yawqNojc/VkuU0Y6Xx7//W34re8WiWNj4cHlbUQwKKhjab3rbfn6pvpO73Ft0JJoQKyGgIQmg5QqsY4v7MADHXKvdk3kOnC9Sdf+y+9ydejab0tlwxvzLw5Zv2dk3cCvh0fqllO8a99P33346h1twkhR+a2t2uWM5t36wU/vhvgndNaO9jWpBXeexXadd6VX4mIrGro3F3f869nIYRM2OR51P396YWdfk1uFKc8IaTO6JM6msp31v3DlGd2MWTXoKzI/XpsqLIiV7QSLxHagg5dG1dhim0895Ivtrr33zb929SgBe68CLH776pgUw/Msu3dohrzflpGZrXBR2ITeGub8YIAvwBCALgmCiyAEECB6XAgBCAgHQK6mioXlnS2sdB3fx40bLVHcCR/CsDKFcodnde+Tb3K1x5/Hbj8Fv6aYo9bltuEEWtvH7iRjxCAib564JHBZS0E0Kdltf0zbR+/jWg/y1U6LnwZbgVCAJIavPyGAHj3ouv+YVYMpqZnVu5/gC+BytUV3VrU4e13QghJy8ikaVQKGQLIyMxqMP50YNhPBmLr5JZDO9Si/5SqEMBA25q7prVmD1hGZpbJoMOCv0j4QgBpGZnWE86w+8gOcwgNAZRTVvh6fIgCV459uv/tuE9z0uIFAYQAcA0UmQBCAEVGiYogAIESE5DjcGb0r79sRGMul/M5LC4gOPb1lygO4dSuol3TULOKnnpyasb/tt/ffSU7432JNVT6Tvzl2JDnAd83nn0pftPa1DNYMLihfMed4h9SCkrWNND02dEvKSW9Uv8yvZ9fkQylrIYASt9CAELIpJ51V4xswoxrb6fr7Fnu5ZQVQk8NY3564X7g0N8bY345OkRbXYm+/z026V3ujQmY8sxCgMNz2v1jU5V99bg9C+rtdJ15Z8OE5qO6mIsOAXzgbU+ak4ydXRudnJ/fWQAVNJTYswzGbrhz4nYA3yXuurRrmz+z95kfzdz9YNdl/llnx+d36NYkZxYAIeTq4y/2y24xR22Z1HJYx+wwh9AQwPCOZpsn5ay5oAc+9A/vOJu3AR5eEOAXwCwAXBMFFkAIoMB0OBACEJAygWqVNHq3rNaijr6poZahDi+p7deIOP+v0V5+oWe9PgnODpCy5pdMc/q1rn58fgeuHEf804dGJW4571fI3Pjin056SkacGfFrUvBI59t53YaIbmpcUppvQKT0dKcEW4IQgKTwd01rPfD3dPqQHwlmI46Lcxq+tQA7L72etecBc2DP5lUPzW7H/HPIKne6Rw47BHDqTsBogX1Z+E4tGAIghPRfevP6k+ydeNeOsxnXrTY9Kq9ZAHS2vzid4iujqix/Y2X3etV1mPfP3fs0fI0H30IDwRCAgU45f9ZCCebwZx++t5l+ke8sgiEAQkgvp+vufxIHsMMcQkMAN1f3ELrBhOXYk5/DeLuy4wWBXAIIAeCCKLAAQgAFpsOBEIAABCBQlgQ8nO2sTcXNNSYUhu/2qizh5eqrrIYASl8uADost9b0aGKWnceOL3awY2qrQe1MabGE5DTjgYfTMnj7rLIXAjAL/kVc0Hy5AGjJwLCf1hPO0ApXj2k6oUcd+n7RhgDkuXLnF3dubZmdh48QcvdlSK9F19MzMhvU1BWdC2B633qLhjairdp1+fXQDrVUlOTpPxs5nuGb+8C3EECwj87jbMb+CXMIhgCq6Kn77RlAjwr5keD9Oqxvq+r0nyuPPyuDMdcy+/2Yj44jBJAPLBTNLYAQAK4ICEAAAhCAgBgC9zb2sqxWgRDy6nNUHZPy9IgHb8IyMrOEHm1urF1BQ5kQEhyZoKTA1dHk/X+PBVfvvgwR42yluQhCAJIa3QLkAiCEjO9hsWZMM6ZN7JvbT4cH0wuXEHLyTgCzlW6RhAAIIYsOPtlw9gUhZMXIJpN61qUnKsIQAIdDDsxq16t5zhqEF59+dJpzKTE5nRDy1xCA354BVfTUaat6LLg6rrtF96bZU/3Xn3nhdOgJeyCFhgB+JVCYv+/Rlgt+hJA1Y3j7qdJDBEMAcwc2YPYC2H/jrdfL0H0z29LCX8Lj6o45KamLBvXKrgBCALI7diXecoQASnwI0AAIQAACEJB6gdFdzNdPaO7z/vs/C6/9TEw11CnntbFXBQ1lhxW3Lj/8IrT5gUcGV9BQnrjZ84gbb/Iy/Qv/e2xS9SFHpb67km2grIYA8soFYFxRffvUVvlZTVNY31XHn3n6hQrWUoCFAISQiloqAYcGMbUxt6z1a+h4shLy911y4+bTb9k3peLlAujjdCMplXezzV4I8OZLdO0q2rSexOT0euNOhkcnLR7W6H996tE38woB5JUL4M2X6Bm7hG/UsWp004l22ZMLCCGfQn+2m+n642cyPZHohQDsAEF8UlrlAQcdbGvu/JMaMDgywXxkrqUW7IUA7DBhQnKa5ZhT32OTlo9sMvlPmEMwBMAON9gvu+XpFxJyMicLQ4dZlx69DS/sdYPjS5kAQgClbECLszsIARSnNs4FAQhAAAKyKUDnSk/f6b3nanZSyY0TW4zsbHbo1rtJW7wE+9SybqUry7vRGwf6Uy01pa/HhhBCWkw9/zLwh2wyFE2rZTUEIHQhgJIC9876fyyqZE8LKRqhv9USFZdiM+VcyA/+7U8KNguAl7iOlfbf0y+0+3zennzs59Ix8SlVBx9hZryIuSNApf4HE5LT+EIAB2681dFUYR6nH/f4MG7j3YVDrGf0qy86BJCXSl4bdUztbbmUtZ1hRExSm+kXg77HM/WIngWwbrzNmK7Z6QlcH3wevNKtvLpS4JEhnD+ZU/im9LBDAHuv+RvqlOvcyJie67Dbe8fNnkuGN57W2ylRFUMAACAASURBVJK+wxcCsLHQv76yO/1Ranqm0cBDSSnpF5d0aVvfgL657/rbadvv/e26wM/LmABCAGVswIuyuwgBFKUm6oIABCAAgdIpcNv5n4amuuvOvFj8Z/Lv0bntezQzOer+fsImT8E+t7asfGlZ119/uhs7HI6JTyGE0D0FCCH1x536FJqzG1rp9BLZq1IVAnCZ3rZf6+w128U5lr4Bke1mutKF9MyrwCGAMV1rrxtvQ+vJyMyqPOBgUko6vejpmwduvJ2yLecWtDAhgMNu71cef/bGxZ5pdtsZFztZG8+xt6Lv5HdTQKEhgAFtauz5tw1ziviktPazXN98iWZziQgBKHDlPh0ZrFlOkZZ33Ox5+Pdknusru9tY6NM3+T787BDA/htvN5176burP3O65lPP9WpRjQlz8IUA2HsiejwP7rno2q+MAGO71XYelz0osQmp1QYf4Rvu4rzecC4IQAACEIAABCAAAQiUKYEFgxrOGmAV8iNh6rZ7j99FdGhotPf3/QXfHmpsE/99Aw10yu2/8Xbj2ZcaqgozB1jZNTN5/SWq2eRzZYpOsLOyGgIQXAgwqov5hgnNS2o491x9M31nrgnwBVsIQAjR0VT+dHgw05Ghq93vvwr7eDhndUD3+VfYSw/E3BRQ6EIAwcf+zwMirzz6smBQQ9EhAPEXArRvYHjOqTPTneTUjB4LrgpOpBexEIAX3pvbnqmhxtCjETFJfHsoJiSnVRt8lK50IISwQwCCj/2fvo+45RPErPZnhwCUFbmfDg9WU1Gg9TA7DvLtRzB4pZvrg88ldbHhvBCAAAQgAAEIQAACEChrAl4be9X7nQ6Qee2+8iavNciEEGvTiq5LuzB/2BNCouJSOs6+9D4opqzR8fW39IQAZvavL8+VK8Hh3HX5dVQcb5IJfRU4BPBrYfzFpV3a1suedn7Y7b2XX8ju/2U/RY+MTa425Ai7m+wQgDg7ArBzAdBNBFWV5V/sGqCnrUKrffstxsxIi/5/IdMB1q+hc2NldyZ1/6/K7ZfduvpYSMYOESEA9v28b0Bkq38v0LZV1dd4sTvn2f6odbdP3/1If8Q+5JjHh/Eb75ZTVvDbM4DJp8juIzsE0Kdltf0zbRneumNOfgnP3gLQa0NPZi/Dyw+/OKy4VYIXG04NAQhAAAIQgAAEIACBMiWgrqpwYn7HlnUrEUJ+JqauPP5s28VXogVqV9HeOrkl3Urw2YfvQ1d7fI3A9t6k9IQApO0DUOCFAL+26BvWsdaWSS1pjyJjk+++DOnTshr9567Lr2fufsDu7NdjQ7TUlOg7Zzw/jnS+LZqCHQI4d+/T8DUehBB2dj324YUJAdQw0HRfY6etnt02QgiTkFOwhXwhgHEb7x73+EAIKa+u9PkoL28HfT378P3GnzyIhJCpvSxVlbO3BnR/FtTL6Totxg4BMGGRoR1qbZ2crcpuADsEcHZRpw4NjehPk1LSN557yZTs2NCIWYtBCKky6HA0K+IjbZcf2gMBCEAAAhCAAAQgAAEIQEBQACEASV0VhZkFwOSrFGxc+1muj99GsN8vzCyAC/cDh652p7XdWfdPg5rZ6QaY+gscAqiopXLb+R+jimpMVU6HnvzavS8v7rxmAbAX4f91qJg1AuwQwBmvjyPXZodF2E/ymdqYEADfdgyiT8fOR/rXhqEABCAAAQhAAAIQgAAEIAABaRCQ1RCA0B0BpAGUaUNhZgEQQs45dW7fwJCvR0GRCbVz735HCGGnAxRnFsCRue3tmpnQmq88+jJwefaEdmvTih7OdnxnLFgIQE1FwW2NHbPdICFE9EIdQkhe6QA91/esX0NHzJFdsP/R5vN+hJATCzp0bVyFHnXRO3DIquwwh9A+MiGAyT3rLh/ZRMxzPX0fYTvDVczCKAYBCEAAAhCAAAQgAAEIQEAaBGQ1BCCYDlAaNNltKMwsgLxm5m84+2LRwSd8PWXPAhCNsPjQk3VnXrAXAlx7/HXAspvMUUybmXfyuyMAPfC2bzCzhZ4442LscLiqvvrd9T2ZwmM33DlxO6CWkdaTbX2ZNz+GxIZGJfJVaFmtgoZq9mYBTIZP9iyASw8+D1rpxhwluG0EEwJ4sKU3s6NkbEKqn8B+oZXKq1avrMlUZTX+9MeQWHE6iDIQgAAEIAABCEAAAhCAAASkQUBWQwClfhaAmorCl2NDFHInOGw57fyLTz/4rhsxNwUkhCw5/NT5tC97FoDbs6Def9bPE0L0tVVf7O7Pzt7HhADq19DxZN2ii752778Oa/5nuz5xrvIqgw5X1de4s+4fpvD4jXePeXxYMrzxtN6WzJttZ1z0ef+dr8I1Y5qN72HBvNl86jm/wCj2LIDrT772X5oT5tDXVvXbO0BJgcscQkMAdauWv7+pN/Pm1gt+8/Y94jtXEzO9W2t6MG+uOfl82VEfcTqIMhCAAAQgAAEIQAACEIAABKRBACEASY1CIRcCEEJOLujYpbEx077AsJ/1xp4SbG5hQgC3fYP/Wcjb9555zehXf+EQa+afJRgCOH77w8dDg5kc/lFxKSaDDgt2v029yq5LuzLvb7ngN3/fI3YI4JbPtz6Lb7APnGNvNc8he9dDXhKE3yGAlaOaOv5ThynWbf4VL79QvtNxOOTT4cEVNJTp+yE/EsxGHJfUBYR6IQABCEAAAhCAAAQgAAEIFLWArIYASv1CAEJI50bGU3rVZUb8rNcnl2v+ghfAyQUd1VWz97EXfXkcuPnu1J2AeQ4NW9TRpyVffPwx1+Uh31FnF3ViJgL4Bf6YvYdXoKaB5ibHFmJefq8Co+pULS9mYUJI/6U3K5VXZdfvfNo39EfiuvE2TCXuz4LW5ZFN8NKyrlw5Di0ZEZM0fI3Hf4Otm9XWo+88+xC5YH+u5/nKityjc9szffQNiJy379HB2e10NbPv7dPSM/kiI0wz5thbtbKszPxz8tZ7WAsg/kCjJAQgAAEIQAACEIAABCBQsgKyGgIoWbV8nR3PivPFhcIQgAAEIAABCEAAAhCAAAQgICEBhAAkBJtTLUIAEifGCSAAAQhAAAIQgAAEIAABCEBADAGEAMRAKlwRhAAK54ejIQABCEAAAhCAAAQgAAEIQKBoBGQsBNCvdfUarF3ZisZAwrXEJaVtvcDbrB4vCEAAAhCAAAQgAAEIQAACEIBACQrIWAigBKVwaghAAAIQgAAEIAABCEAAAhCAgEwLIAQg08OHxkMAAhCAAAQgAAEIQAACEIAABMQVQAhAXCmUgwAEIAABCEAAAhCAAAQgAAEIyLQAQgAyPXxoPAQgAAEIQAACEIAABCAAAQhAQFwBhADElUI5CEAAAhCAAAQgAAEIQAACEICATAsgBCDTw4fGQwACEIAABCAAAQhAAAIQgAAExBVACEBcKZSDAAQgAAEIQAACEIAABCAAAQjItABCADI9fGg8BCAAAQhAAAIQgAAEIAABCEBAXAGEAMSVQjkIQAACEIAABCAAAQhAAAIQgIBMCyAEINPDh8ZDAAIQgAAEIAABCEAAAhCAAATEFUAIQFwplIMABCAAAQhAAAIQgAAEIAABCMi0AEIAMj18aDwEIAABCEAAAhCAAAQgAAEIQEBcAYQAxJVCOQhAAAIQgAAEIAABCEAAAhCAgEwLIAQg08OHxkMAAhCAAAQgAAEIQAACEIAABMQVQAhAXCmUgwAEIAABCEAAAhCAAAQgAAEIyLQAQgAyPXxoPAQgAAEIQAACEIAABCAAAQhAQFwBhADElUI5CEAAAhCAAAQgAAEIQAACEICATAsgBCDTw4fGQwACEIAABCAAAQhAAAIQgAAExBVACEBcKZSDAAQgAAEIQAACEIAABCAAAQjItABCADI9fGg8BCAAAQhAAAIQgAAEIAABCEBAXAGEAMSVQjkIQAACEIAABCAAAQhAAAIQgIBMCyAEINPDh8ZDAAIQgAAEIAABCEAAAhCAAATEFUAIQFwplIMABCAAAQhAAAIQgAAEIAABCMi0AEIAMj18aDwEIAABCEAAAhCAAAQgAAEIQEBcAYQAxJVCOQhAAAIQgAAEIAABCEAAAhCAgEwLcD5+/Jj2+5X++5Xx+5WVlZWZmZn1+8V0j/3/Mt1nNB4CEIAABCAAAQhAAAIQgAAEIFBqBDgcDtMXzu+XnJwch8Ph/n7J/34p/H5xPn/+TG/+mfv/zN8vev/P3Pbj/r/UXBzoCAQgAAEIQAACEIAABCAAAQiUMgEmCkBDADQKICcnx44CyMvLc4KCgujNf3p6emZmZkZGBvv+H7MAStllge5AAAIQgAAEIAABCEAAAhCAQCkTEJwFwEQBuFyunJycvLw8nQ7ACQsLo5P/6c0/XQXAfpUyGnQHAhCAAAQgAAEIQAACEIAABCBQWgWYWQD0f2gIgM4F4HK5nMjISObmnz7/Z2cBwPz/0npZoF8QgAAEIAABCEAAAhCAAAQgUPoE6IwAdkYAGgKg/+XExMTwzf/PzMwkhNCbf4QASt8FgR5BAAIQgAAEIAABCEAAAhCAQGkVYEIAhBCaFJDmBaBRAE5cXBzfw39kASytlwL6BQEIQAACEIAABCAAAQhAAAKlW0AwLyCzQQAvBJCYmCiY/w9TAEr3NYHeQQACEIAABCAAAQhAAAIQgEBpFWBPBGCnBuCFAJKTk9n7/+V1848VAaX14kC/IAABCEAAAhCAAAQgAAEIQEDWBdibAtC+CA8EpKam0jX/gjf/uO2X9YsA7YcABCAAAQhAAAIQgAAEIACBsibAt0cgkx2Q9z/p6el8N/+48y9r1wf6CwEIQAACEIAABCAAAQhAAAKlT4CdFyA7EJCRkcG+58f9f+kbdfQIAhCAAAQgAAEIQAACEIAABMqmAN+MAA7NBchngUBA2bw40GsIQAACEIAABCAAAQhAAAIQKB0CQrMD8EIAf+0eIgJ/JUIBCEAAAhCAAAQgAAEIQAACEIBACQoI3vMLNkasEEAJ9gGnhgAEIAABCEAAAhCAAAQgAAEIQKBIBDjME3486i8SUFQCAQhAAAIQgAAEIAABCEAAAhCQKoGcvIC485eqgUFjIAABCEAAAhCAAAQgAAEIQAACEhLImQUgoROgWghAAAIQgAAEIAABCEAAAhCAAASkQQAhAGkYBbQBAhCAAAQgAAEIQAACEIAABCAgcQGEACROjBNAAAIQgAAEIAABCEAAAhCAAASkQQAhAGkYBbQBAhCAAAQgAAEIQAACEIAABCAgcQGEACROjBNAAAIQgAAEIAABCEAAAhCAAASkQQAhAGkYBbQBAhCAAAQgAAEIQAACEIAABCAgcQGEACROjBNAAAIQgAAEIAABCEAAAhCAAASkQQAhAGkYBbQBAhCAAAQgAAEIQAACEIAABCAgcQGEACROjBNAAAIQgAAEIAABCEAAAhCAAASkQQAhAGkYBbQBAhCAAAQgAAEIQAACEIAABCAgcQGEACROjBNAAAIQgAAEIAABCEAAAhCAAASkQQAhAGkYBbQBAhCAAAQgAAEIQAACEIAABCAgcQGEACROjBNAAAIQgAAEIAABCEAAAhCAAASkQQAhAGkYBbQBAhCAAAQgAAEIlCGBuMS0MtRbdBUCECjtAuqqCjLURYQAZGiw0FQIQAACEIAABCBQGgQQAigNo4g+QAACfwQQAsC1AAEIQAACEIAABCAAgTwFEALAxQEBCJQmAYQAStNooi8QgAAEIAABCEAAAkUsgBBAEYOiOghAoEQFEAIoUX6cHAIQgAAEIAABCEBAugUQApDu8UHrIACB/AkgBJA/L5SGAAQgAAEIQAACEChTAggBlKnhRmchUOoFEAIo9UOMDkIAAhCAAAQgAAEIFFwAIYCC2+FICEBA+gQQApC+MUGLIAABCEAAAhCAAASkRgAhAKkZCjQEAhAoAgGEAIoAEVVAAAIQgAAEIAABCJRWAYQASuvIol8QKJsCCAGUzXFHryEAAQhAAAIQgAAExBJACEAsJhSCAARkRAAhABkZKDQTAhCAAAQgAAEIQKAkBBACKAl1nBMCEJCUAEIAkpJFvRCAAAQgAAEIQAACpUAAIYBSMIjoAgQgwAggBICLAQIQgAAEIAABCEAAAnkKIASAiwMCEChNAggBlKbRRF8gAAEIQAACEIAABIpYACGAIgZFdRCAQIkKIARQovw4OQQgAAEIQAACEICAdAsgBCDd44PWQQAC+RNACCB/XqW3dEbgPe8Fxz5c/ZwSk/q7lypK+kbqgyw13t/7dCmMEBWN6U69nBuqll4B9ExAICPc5b8rox+nEC7Xqkdbj0k1tYAkUiDwyNFqB37+KWJwxc2uqwyJfX7cZ4HPucJ/2L951R7xyv9Pxx2cJhxtIUMKaCoEIAABIQIIAeCygAAESpMAQgClaTQL3JfEq6tPdLuVIuR4dULi/rytVs37QqdmBT4JDpQ1gbALJyptjf7Taq6j89it9WWtD8XbXlkOAfx0mXZ09Kui+LAjBFC8Vx3OBgEIFIMAQgDFgIxTQAACxSaAEECxUWefKPnbB5ebvi5ucf5RKckZv9+kz9ttTAd1qmOlyy3uBhGSfM9V2yk4WdiJ6+oSv+/MD2TtqWaRUN5z5TgF/6lJaf72kctM86o3902USZ1Pe1tWLZI2lFAluW9oiYw+zi3O2/LiPFdRXxTh60afm/G5KD7sCAEU9digPghAoMQFEAIo8SFAAyAAgSIUQAigCDH/VlXUp3Wr78zwEfaw/c+hyiZ1vPe2tPpbTUX786srdnTzyKlS39ygWxUuSYrz9lOf2Ttm5N7sic1aHdqEzjZXLtpzS39tGR8m9XHbFp/dUP3+3ULHGgtvddTjdv19GMhmE+y9+2hLf/9EtfCbV4PRr57TQJWm8ZUj3bqqyF6HivO2vDjPxT8SSeEeD8JiCCFq+l0b6xXgcxp46mi13UXxYUcIQPY+JWgxBCDwFwGEAHCJQAACpUkAIYBiGs3kj162k189oMvsRbya2SQtrVeAP9//Vq+In+d++mdeL3SLjT6reHLYV4830cpVatpUVy3ehhWiT0V6qMf63e2u0vtgQnRrPjveXmiMJvn6aRXnyD9n1t563N5Rt0jbUSKVJUU/9/0aqKhjW9dAS7FEWlDYkxbnbXlxnovPJWfVRiGmnxTNhx0hgMJeszgeAhCQOgGEAKRuSNAgCECgEAIIARQCT/xD2U9TmaNUlPTVCCHpYd//3F4SruPqsVsbil9vkZR8Nai917E/NZkP7v1muF6R1Ft6KvG5ojL765+FEqrzdw1bVl2wcynH5u0b9Jhx5I+klB4NWetJcd6WF+e5co9D9LbJJybRFHyFCAEUzdgiBFA0jqgFAhCQIgGEAKRoMNAUCECg0AIIARSa8O8VRLtMO5GTZ4sQYmB8dln73kZK2YdmpIS9f+W868W6yGpvjrQx/3uFRVsidwhgeO83gxEC4BP+MKlnzlqAqgPtPo0y4B+DJJ9uPR5f/fOu7aRB7j01inacUFvBBIrztrw4z5VLg33XjRBAwS4UHAUBCEAgbwGEAHB1QAACpUkAIQDJj2auZ8iEmJi/2dXGXGjWvwxC+N5Pjbx66tE69/Bn4X/26tNUsqpl7Di88ShTvjtM1nz+xo2TVjRUJtn7/J37+DvvIJerX1ljUL+WCzoZaP05S/K3FwvW+KzzF56ewMFpwiBPVpoAvlsLwbYJs3RwmrDs8192SsuVjMC2Zda8OryacvLwqS7bO2y+CSEk0f+q16STXzyCefMmRi2dsJfuT5AU/fzBq6NuX48GJIRFZU+pUC6vZF5DCFTOuYzM3+z/HXCJD3Y54LX8RnRgEiFc4ys3uglu5PZg026bS38ma+ibC0Zq+FYB7D1lP6o8iyMp/OrZp+vcw71DsnNAKpdXtWlcbfpAm64G7CEvyCCyTpMR5u+79fBbl3c/w2J/v63I1TfRHtXdZgZr0FmweV/8dKxzpULUcN4/aLoRc0hGzMdPR+/4n7sXmXNxKnL19TS6tas3v795VfaqAdYNatcZI690ViK8i8d7gWvYczpeKkrm1Q2mT2wmcFUTwguQvT3q/v7off4Mmvz9yqM3ed6W5/TuT5bHqGCXY17rbkf7Uz1NJav6NZeN5Buj3z/K3X7l8hq97Ros629e9cE5ztLwPw1h0mf+LcqW67F5bueoYJfz3ttEZg+N8fUatOLV1Sjh/adJHMW57Ak7Jwjfhz1foyD2LIDDhw5FR0f3HzBAX5+99ihXR9LT0s+eORMcHPzvjOmS/7LGGSAAAQgIF0AIAFcGBCBQmgQQApD4aOZOtqc6f/uwvFPK52pM2PVzVhvCw5hVArlbqt+wnsdSG/OcGy3W3SPX+MpVa//J52a8F9Y70zpvtrTkxSAeXOH891VE/0WEAGJe3ek6y//vqQ0IL418oUMAhHff2CFmXa4eZccF/I8fbXDgZ/beCsI6o9+woceKxkzMhTUcOkcv9XMI97KZyMrRwMQF+KryvaEy49OftQB8N8OEkNyrALJDMNlViB5H855tvCeY/wnK5H8QmXbGf1ow68ZyoSNOCCmvs3Vlb8fqv8MNuW7s8xh/0SGA2FejHb1cwvK+dhRVpy/t59xQNbsE+56wQ5usAZG5zFnVNBvb27s/axLKR68G0149T8r7ROV19q7pN4oXHsrzJUYIgFiN7edR+ZH50q9CPm5cpVH/2e9t8acvhJAwnz6Oj8/RMAH7pal3dJTSqPXMmpHChgBEXzmEEKtRnRYE3OlzV1SGUf4QAMnzsg/MKwSQ31EQOwSwZ/fu0JBQZWXlocOHCY0CpKWmHT165OsX3tfUQqdFEv+yxgkgAAEI5CGAEAAuDQhAoDQJIAQg6dHMNYdc/GW6gWePVtuRnZ07zyZWr/Nm+++bed6LndWPW9WABP5+VC70pdWjffTUmn+9FcwzBBDv063PYyZBHu9Rs6Z87qQGvNNqmeqMsqk2qFNDrRuFnAVAlHu0PJvg3c2D3aM/9+Ef71Qb5x8ochiz+/u7DCsEwHX8zyZ6s9cx9r1cnpOovy4YeGX5n/0RzfmWSyS96NPT+9yf1mU/6P59OnHGkbXVQv4HkXY8yX/0sDsueTwHzrbhajjv/f0Yv/AhAJJy7L99gx6IROdq7z1iP4omRGTfE6qpVuUmBgreP/9ppaPz2K31mZqDFwx2XS4i1sB7Vl/N+1SnZnlvpilOCIDoq1b9nhiY1yeG3ZeMD5P6u23Lq/1cQnIqKVwIIPeNtDBr7a3H2ybPZe/kJ6SUQAggz8veP89ZAPkcBbFDAPHx8Qf27Y+KilJSUho2YjhfFCA1NfXo4f+zd+YBUVVfHL8wKAwii6GAqIk7hiniEuSKO+SGueKWuOSaGWW5ZW5l7qYtJpYLahpoFrijhklJCCaJRokixKAEiMgggvx+M2/mzXtv9nkzwwDf+avgrp9zAc/3nnvOgfv37xNCevfp3btPH1P/ssb4IAACIKCOACQAnA0QAIGaRAASgImtmR3feUpqsnwSu6H9xW+11j7lw6v9JiYxHV47T5eQDvWF+YVRKUWFjLICDOeWU9ZbOonQPrCbq5ewIiMlO47pRwncIo+HTCjOjL5RQMjDjevSaW/OvXfHna/Wo1bo1aFjztcqHgKkRextf6hEtgsnz5i9w4IkeQ1JYVJM58WZcm9ckRJf6wNpbQ8BVAJzizodEiJx/EoOLtkrycPn7jKhb7NRXtLFF4g2HryTQPtp1H6lBe04FRC5Q/fuWblc+gxB6ZO8a0/nI/LrVrZSUHo2WrheHv7NmItw7OjZbPf73YPd6pKC3Kjvr8w7K2dI6NgQ/Y0o3RTrnQIRBI7vuWOkpwspy0lJDd+ZFkdz6NatYJ2f80PK7qxPQWLKdMV6BBNWTozsYc8WC9ixD3+dazEnPUMg8PV7MbSHu5ekVkR5xs+p4ZfpTRFF0gRV3qzsSIsfxyQUiJiVMthFMQpPHXXZmEfq2gb6Nwt5taGHZNVPrnyfuukvhasdsnha1AB5Zg0lw+kkAch7ObdxHdXCnuQXRiaxQkvovYiiDnt8waJHdcm5kx3LWJJ0PF4SAOu8CezDZnYKkpaYLP03K+JUpuTHWQKqXcbVW2nF5MqxK5uoXICSohWeO2a8KAUl+yn2bajTsWf9aLBPuH5W0FkCkLzCKS7eszuisLCQowKUlZXt27v33+x/CSEDBg7wDwhQ+VOJL4IACICAeQhAAjAPZ8wCAiBgHgKQAEzMmf2vYe7tsZrJOR7dhOXjInvLX/6XZa+df2LZP3RP2tPmeo/OgT0zFvvII8xLolcfGHWJ9prkj58lw2h6qKzKK8jbNOtouHwB7AoCrDXQKfGMJgHUtQ0Z1XFun9btXQgRV9h5ujhTGETZyQJ334bsi+DU0x4L79C6B504QIUE4O62dEKH0FfcpKPaeDVkhHwzDcQKN2D6w+wrcYYHy/LilC6rmVaWa0MGGZGbiXDc+RFSZ5H6sGQIF26SAqrN3fjOs1KT5adDYVNNuQBK0tIee7Vxs2NRL4lYvHd6knzqlj53vurpxYkCkHxTwDrSxamhE+MPFst7ccouVhQk/0W8vV1YBSkr7oRPPL1JHpRBBvSpXKw2jaauEoDAcc3n45ZSbyUkTC62n55Gu9VE9riDYyC5ViLtUfrPxYA5aTRGnhIA66AqvU8pFaUnl7b2l7+A0OC9U7vR5dhrGkQvK+gjARBCioqK9uyOKCoqolUA+P8m/rOE4UEABPQmAAlAb2ToAAIgYMEEIAGY2DiGSACsmHPirVRe7q9zHnPSaedW7mlznBOluvSs1+ySJ/qRPai96ysBsCYKWTIzKlDhBTK9CFrvMI4E4OQZ9fWwEGaOPc2mq0gNHaQodkjvl+MLsYUSzSOywqH9Z4+7MkrqabNfATBupFl2dB8TnDOzGWsCpkVkl66GGJGdiVD60lsaGiD/FEUsjKQLUjDsLv9+Re7aWdHL7sr/l/m6Qh36AQAAIABJREFURJMEoJpV2rd72x+QBwLQN8mcKAClI83WvOjLc03miF79xahL8gZ0CklVPXSUAOyC+osXMSN0WNxkT3jyr/YbkxQnn0WpC2EFyBgxCoAQd+8Wa+arSpeo7OGresyiy7HXqiMo01VtBT0lAEnUTn7BN3v2FBcX29rZjh4zJu78eer+f9DgQd1fecXEv6MxPAiAAAhoJwAJQDsjtAABEKg+BCABmNhWBkgA7Etd9jU7tdq06YMuRtA3+rIrULb3qOwGqP13ub4SAMs10hAF4Dtz9LUxrpL38Af45gIghChcbmWLiXPjYm8cTMqNyXhKip+KVGWPUyMBKAklGo8Dy8Gj/VimnyzwjIkdFkRJImwNQts5o/xeQ4zI8rq1TaMUh1ISu+6AIskC41mHZCSNFQFEaamR5+/FJuXdLC0XPVT1jF6NBKAcC6PphFQ8TUtJiryQHZv0OKeinK74wNqoMSQAZXFEhUvMVt8mLJ8d2ZtNnCW08XoIwEqgQE8idJwwtvOyUd7eLJWHfcmvXQJQfew1RgHoYwX9JQBCSH5+/p6IiJIniockrw0d2tmvs7YTje+DAAiAgDkIQAIwB2XMAQIgYC4CkABMTJr9r2EVV8HK87O7MHPLyduyHUWZ/6Pyi4zRjSYBsF16xuV84eUTXiuzC2Vz2i/9asqalpL/MYYEoJyEn5qmJG7H0X7HFW6DOnOqlgD0raDOYigLqledyEBF9Lvmk6ZKAlD2bFUZUUt2A/a0HPdb9sZb1oYV1q5JArh7Nfi9JHVV6BQTqpEAlJ1tdSekMOl0wPI7acxMASopGkECUHHAVLjELE2ErlWp7qeMnwRAiIaKAN69u0Ut9qMLgmi9wNfagPtYgPGjobcVDJIACCF5eXnfROwRi8XEirz2Gvx/E/9twvAgAAL6EIAEoA8ttAUBELB0ApAATG0h1h078fHL2dpNbQlsai3sf0DTL+oZC61iCUCSf37ixQhFsj2BewNuRQBJgP0SH+qtvjYJgJVcgNDunA5R6GkHItt/y66b4GTr3dQ1oImAkMdxpwroSgHGkQDYt/RSdSZz3ohzO2Xv2AVz18/c4Sc3lPaM7syzVxUSADsFgO/UkGsTGQX51EUBFKeGTmGXURAI3BvU6+zn7EFIQXp29D/yiACeEgB7eRJYdQXubo6BL9UXEpKRIk2JR32qRgJQJUuxjK6zBMAqz8keNj874mD8sh8LVFQrbNAsZk8wlYlTq4evtYHaQQywgqESgKSuSW7u2dNnOrz8csdOHU39qxnjgwAIgIDuBCAB6M4KLUEABCyfACQAU9uI/aKY6BB5zg4gV/UQgC0rqHwIoNsFsnTz+j4EkHYSpU7/ID5CUq5Lxcfdzy9uXTd5tUKOBEBn8qc7snMf6C4BVKSGBsUfpCPQndx2bx8e5kknJmDty0gSAGElhA/sWfm6SJGXwaHZ+ahgRWIEbpa+0PMj5Dkd1R46Q0I5WEkHHVpcOT7IX5dDzSluR6fuY/ZVpcKwBR3iO2ZQXFgLedZJtq35SQDs6AZByKKQyCBXOimg2uALpb3rlgtAtygAtQk15LPq8hBgYsjNqSyphZ3NQZWyUPE0LeHqmojUg+yfOLpOgVYPX2sDdRKAIVbgIQHocnLRBgRAAATMTwASgPmZY0YQAAHTEYAEYDq2spE5VcTsegfkLOlIu0yqpmf7gYalAzS1BFB8Z9Pqi+FJ0iJ58lrodg1svVs1mzu1W1gbtq97KdpqtbxmHmEWI5DunpVpn3GjqzUKQPOLCXZGd2NJAOThlYDx12U1FBu2jhmbF7xDViJOKTkcW9pg17pTc+wMkQDYDqTi/YXGk60xBQDdU5UJWD4hJ3s/Iaz8cLwkADYKWUJ+emW5a9+IXkb7w2aLAmCnA3QfMShnXgsmZ/YPOx0FwF4tdy/sihJE3ZsXyTyFKRdHrUyLo6snyIUbrR6+1gZqJACDrAAJwOR/VTABCICAuQlAAjA3ccwHAiBgSgKQAExJlxpbnBo6nlHzjBDnTj5R4d0C3RmVzMVFaTdTI6MyCoeG7vDn5BVnV1DTsSigSSUAxgWyshekAijLkyTMNwKkInfTnGi6xKCkr+5RAJokALaLSxQVEHTxhTSeiYKd8w/PkxWLc/RtWZQsq4/IfgUgHYKdH55tR8UcFaI0EfH2lD4PMUQC4JQkIC29b37Wh34lrphHnJuc6+zbXHLqMo5EtthFP6AQzN04c0cnVZvWVwLgBI2bTAJgZ50w40MAwqoKQTh1BPNTQ2cwn0goJIBN06PD6ZoLAseNX4W+I6/nx92LXAJIvpxE2nbilrrkxPyrlAA40ShSw+py7FW10SQBqLUCJADT/1XBDCAAAmYmAAnAzMAxHQiAgEkJQAIwKV7Z4Oyka/IZhbbu0ne8pY+eFsoTnskuqzmV0gmx83QJ6VBfKH4ck1AgYmRHcx7QJ2extzQ62iDvUdJR/4cAzH/i1xX4dvLszKrVZ+Pdvllg1zYK74V9dyqZs6lr2Ev2RGk7+kkAnGGdXJeGdQp9xaX09l+RB29tSpNGKMg/RosCIOy3APQEKiPwH17tNzEpjpEs392nxbJh7h5Ur4KHsUm5USlFhWVqfEWddRx2UT1CJHnj241qbCOdpjzjZnZsoiguu0KWC5DjqHdqHRnUkA6wl2/IJSCwmbsqCYAzl9eAjjuGtelctyAuIW3NwWxW6j5eEgDnBY0gcLzf0j6tvcqyY89fX8N5G2+2KABuYgsJLXcfz+AmApJfGJlUVMoqjKCobsg1kMDWv4dbeyHJuZUde5dTTEEWBSBzyJ0cg/o2C23v6t3W06M090rKX+G7MjPkPeyG9he/JSlkyK0K0cBlQrf6QlJyLanALnj4lYluhkoABlkBEoA5/qpgDhAAAbMSgARgVtyYDARAwMQEIAGYGLBs+JKEXccCjrAT16mamfZUle4GVbVmlXAzowRAcjfNYl/dq1qde49uycv93CVv8zmhztzWXp72GdnyrP66RwGQgoiFh+mK99xBBY6B3k/iUmXekhElAKKsaBBCO2OcZehkR0UBeUONqBxMocoiUglAsGnWUVbYheqfAKn7qvItRsppl/A78roP3M7OnVw9UvJkQRK8JAAiOn7YQ/7IQnmNvp1c0lIKSqlvmFEC4ObC5KxMKCBi2qVXSADc1y6cXg72XoKSDFl+TbYEoOH3k8Bx4+7Qd5pKW3Be0zB6UbqPoRKAQVaABGCevyqYBQRAwIwEIAGYETamAgEQMDkBSAAmRyyfoCIj7lTwxkzNFc6Y9dIKUy8GvZeWoK4iWhvvK5/28ZfGEUg/hnqPBkQBEEIepU6fER+Rr4We89D+BdJbSlKcOn2a6vYSpSCchI24Gstx57TmApBUT7jab2FSHF2bgF6OwDZs+bjdDvHC8DuUl2hMCYBwrkYJUU5wwACjxY6SlnyjACRjVBQcXH0s9DIr9oFjHqk3SFhB6WoNqF4CIE8TdhwOUFmIsY3Pzc86XnknUqbL8JMACMmNCP9hegrnklyyYvcBPdMW2y6jazGYUwIghNy92u8dVaeupc/Nz1zWDKVTVDIkAELSjkS2Vzy+YHCv67j005GjrhzufISynW4SgMB+7rrRO/zs5QNxX77QE/CUAAyxAiQAs/1VwUQgAALmIgAJwFykMQ8IgIA5CEACMAdlxRxlBcmXU3eeuBNzv0REO65Otu5u9UMD2oT2b+fLTBBACCkrSD6XtOynzCt35Y8FnGx92zabO8kv1NuFHbxtNgmgJG7H0X4qPUBllgK3yOMhE4TSb1QUJRyPX/ZTdtx9qVNXV+De3D18QsDcHq52TP1CjygA6bDSqmmbLhSkUTydbH07tds5N8Bf8jYhna7YZ1QJgLAz8BGilBWPS6KiKPnSdZV2D+vXKTSotTeFyHAdRzZhaXZ6xKmUiHOP0/KfyoLSJRX7bNv7tZgb7BMkOTPsc2KIBCCxZcblK8sOpkf/I51FIHBv7Bg6qf+aQEnGfsXtPV8JQHJmkk8nhB+9xzwzy2b2mdtJkm9SEV1vZglA8oOZF73r3DL5qbNr4Bgy1n/nCEllhLjNu/rFUrIFSwKQPPnJvr5mZ2rEjSKRWPJtuwb2Ab18Nk7w821AiELwkqcDFOfGxd6IiM+OY/6ukJZFDO7XcekYb6+6HONVZMSdm75fzooav1uLua93C2lua3AUAPWTq58VIAGY968KZgMBEDADAUgAZoCMKUAABMxGABKA2VDXkInSvo1sf0D2osG9R8fYud1ZGcvERWkJ8cHr6efKmtKb1xAi2AYIgAAIgAAIgECNJgAJoEabF5sDgVpHABJArTM5vw0r7tVJwxZXDgzylzz153xKIhbvnZ5EfRESAD/e6A0CIAACIAACIFDVBCABVLUFMD8IgIAxCUACMCbNWjAWo3xAU++b3/TxVt4zs5yBwDMmdliQCpmgFqDCFkEABEAABEAABGoEAUgANcKM2AQIgICMACQAHAW9CDCiAAjxHdoncqa3/B07KS3OS/s5ae63dxLkaQIV6QD1mgSNQQAEQAAEQAAEQMBiCEACsBhTYCEgAAJGIAAJwAgQa9UQybv2dj4iL+CneeeeLc7vHBSoqFlQqzhhsyAAAiAAAiAAAjWEACSAGmJIbAMEQEBKABIADoKeBCqKojd+P+qspuJzhBDvwQExCzoqJS3Xcy40BwEQAAEQAAEQAIGqJgAJoKotgPlBAASMSQASgDFp1p6xSu+n7fwhNfIXRvE5Qpwb2nq4uYb09GZUuas9SLBTEAABEAABEACBmkkAEkDNtCt2BQK1lQAkgNpqeewbBEAABEAABEAABEBABwKQAHSAhCYgAALVhgAkgGpjKiwUBEAABEAABEAABEDA/AQgAZifOWYEARAwHQFIAKZji5FBAARAAARAAARAAASqPQFIANXehNgACIAAgwAkABwHEAABEAABEAABEAABEFBLABIADgcIgEBNIgAJoCZZE3sBARAAARAAARAAARAwMgFIAEYGiuFAAASqlAAkgCrFj8lBAARAAARAAARAAAQsmwAkAMu2D1YHAiCgHwFIAPrxQmsQAAEQAAEQAAEQAIFaRQASQK0yNzYLAjWeACSAGm9ibBAEQAAEQAAEQAAEQMBwApAADGeHniAAApZHABKA5dkEKwIBEAABEAABEAABELAYApAALMYUWAgIgIARCEACMAJEDAECIAACIAACIAACIFBTCUACqKmWxb5AoHYSgARQO+2OXYMACIAACIAACIAACOhEABKATpjQCARAoJoQgARQTQyFZYIACIAACIAACIAACFQFAUgAVUEdc4IACJiKACQAU5HFuCAAAiAAAiAAAiAAAjWAACSAGmBEbAEEQIAmAAkAhwEEQAAEQAAEQAAEQAAE1BKABIDDAQIgUJMIQAKoSdbEXkAABEAABEAABEAABIxMABKAkYFiOBAAgSolAAmgSvFjchAAARAAARAAARAAAcsmAAnAsu2D1YEACOhHABKAfrzQGgRAAARAAARAAARAoFYRgARQq8yNzYJAjScACaDGmxgbBAEQAAEQAAEQAAEQMJwAJADD2aEnCICA5RGABGB5NsGKQAAEQAAEQAAEQAAELIYAJACLMQUWAgIgYAQCkACMABFDgAAIgAAIgAAIgAAI1FQCkABqqmWxLxConQQgAdROu2PXIAACIAACIAACIAACOhGABKATJjQCARCoJgQgAVQTQ2GZIAACIAACIAACIAACVUEAEkBVUMecIAACpiIACcBUZDEuCIAACIAACIAACIBADSAACaAGGBFbAAEQoAlAAsBhAAEQAAEQAAEQAAEQAAG1BCAB4HCAAAjUJAKQAGqSNbEXEAABEAABEAABEAABIxOABGBkoBgOBECgSglAAqhS/JgcBEAABEAABEAABEDAsglAArBs+2B1IAAC+hGABKAfL7QGARAAARAAARAAARCoVQQgAdQqc2OzIFDjCUACqPEmxgZBAARAAARAAARAAAQMJwAJQAO7mzf/nDh+zOPHRV98FdF/wECDKZc8eTLtjUm/Jlx5xT9gzzf77evVM3godAQBENBMABIATggIgAAIgAAIgAAIgAAIqCVQtRJAZWXlh8uX7Nv7DSHE3d39aNSJps2aWY61zp09M33aZELI4g+Wzp4z3+CFQQIwGB06goC+BCAB6EsM7UEABEAABEAABEAABGoRgaqVAEQi0aiRr2VnZVHEt+/4ctjwEVVC/35m5uhRw5p7tWDe0otLSr75ZveT4idTp4U1bNjI4IVBAjAYHTqCgL4EIAHoSwztQQAEQAAEQAAEQAAEahGBqpUAqGt2R0enxo0b37qVNiQo+LOdX9nY2JjfAJEH9i394D0TBepDAjC/QTFjrSUACaDWmh4bBwEQAAEQAAEQAAEQ0E6gCiWA8vLyRQvnnfjh+Cv+AcGvDVu+9H1nZ5fvj51o1aq1ynUvWjg/OurokKDgt995b9mSxVd/+9Xa2nrKG2HvvfeB0N6eEFJZWXk9JTli91c/X7r06FEhIcSzSZPFi5cGDx0mEAgIIZTi0OHljvsOHPrxh+MbN6yvqKg4ePhoQsIvmzasf/bsGT1vyKjRm7d+xnkIQHvyW7fv7NKlW/iit3799crYcRPWb9jMWXBFRUXk/r0bN6wvKnrk5ua2dNnKAwf2Xv3tV6bEkJOTs23Lxqjvjzx79kxobz98+Mh33l3MJ9ZAu7HRAgRqAQFIALXAyNgiCIAACIAACIAACICAoQSqUAKgYu9FItHceW+NHPX66yOHFRYWrFq9bvLUaRokgDp16tjUqSMuKaHbjJ8wcdWaj+vUqUMI2bp549YtGzndly7/cMbM2bQE4Ojo1Ccw8MTxY4SQxp6en6zfOHPGtFKxmNlLswTQu0/gvXsZdzMy1KUJ+HrXF2tXf0QPaG1tXdfWtlQspiUAKtFgfv5/zElbtmx14NBRDw8PQ42JfiAAAgQSAA4BCIAACIAACIAACIAACKglUIUSwIkfji+Y96aVldX+g9919vWjcub36t131+5v7OzslFdMRQEQQrp1f2XdJxsIIUvef/fqb7/WrVv38JHozn5dCCEPHuSeO3umV68+nk2aZN67N2Xy+LsZGa1bt/nu+2MNGrxA3+oTQl54wbV3n75ubu6z586zEdiozNivLgqAWtsr/gFeXi0GDR7Sp28/5mrz8h6OfX3kP//87ejotGXbZ+1f6nDwwL7Ptm+huuz5Zn9dW1sq/MHR0embvQf8unRN+j3xjSkTi4oeLXw7fOGicJxXEAABgwlAAjAYHTqCAAiAAAiAAAiAAAjUfAJVJQGUl5fPnzvrZGyMZ5MmUcd+cnd3py7wHR2djkb/0LZtO3USgI2NzaHvorp2607f6hNC1n78aehESep+zodSDRp7eh4/EduokRvt0nfr/krEN/vq13ek2qt7q69OArCystq+48uhw4arPB+JV38bP3ZUeXn53Hlvvbv4A0LIo0eFEyeMvfHHdUoCeFRUNHLYEJFINHxEyNbtO62srGgafQP7f7krwtbWtuafPOwQBExDABKAabhiVBAAARAAARAAARAAgRpBoKokgMx790aNHPrw4QM6BSDtOaurwEf583ZC4fdRP/h0eJkQknrjj9dHDS8Vi6kudC6AK7/88t9/ebR9lCUAzhT6SgD0gCqPAC0cfLlrz+AhQVSSgoUL5v5wPJqSAO7c+YdatnJ3E+UjrBFHFZsAAZ0IQALQCRMagQAIgAAIgAAIgAAI1E4CVSUBUBn4VTLv5Nt5f+Rh+oqebqNVAjh39szM6VOfP39ep06dPn0DXV0bxsdfyrp/v8olAEIItXiOBCC0t3dxdmZC8OvS9dMNW6jshviAAAgYQAASgAHQ0AUEQAAEQAAEQAAEQKC2EKgSCaC0tHTm9Dd+vnRBJWXm235mA8qLpnIH9OjRixBy/FjUwgVz6YcAVAPmUwJ1DwFMGgWg/BDgyZPiqZNDE6/+RkkAeXl5VATE66PHbti01crKqracNuwTBExPABKACRlb9f/ChKNrHLrynCSnq4bP7du3q2ptmBcEQAAEQAAEQAAEjE6gbdu2Rh+TGrBKJIDbt2+NDhleVPSoR49e6zdsrlNXksyfetu/5P13CSEqs+LR6QA7+3VZs2592dOnC+bPzrx3j34aQEsAh45EtW//0u+JV8PemFxU9EhrFMDTp0/fnBl2Ie6co6PTl19HeHm1LC5+3Lp1G3W5ADQ/BFBOBxj1/XebNqyvrKzkpAO0trZe+/Gnr48eW6dOnYKC/Cu//NKyVat27bxNZGsMCwK1gQAkABNa2ZIlABNuG0ODAAiAAAiAAAiAQA0iUCUSwL5v96xYvoQQwikBSJcJ7PByxwMHv3NyYgXJ0xKAlZVVZWUlbYSJk6asXLXWxsbmwP69y5YsZhqnYyff6ynJWiUAQgi9JKq75qKAmiUAQginKKCdUFjPvt5//+XRT/2zs7JCJ4ymygoyP7v37Os/YGANOl/YCgiYmwAkABMShwRgQrgYGgRAAARAAARAAATMQsD8EgCde8/Z2eX7YydatWpNb7SysvLddxZ+f/Q7ZrQ//V06qn/1mo+3bd38x/WUOnXqTJryxrvvvk89nn/27NnnO7d/sfOz0tJSR0en+W8t7N9/0PixIdYCAacigHLGQXFJyYYNn+zf+82zZ8+E9vbzFyycM3eBYVEA1Eq+/Wb3Z9u2FhU9atmy1dqPP/3r9q0Vy5cws/0VFz/esX3b0SOHqcyFQnv74OChi955r7Gnp1ksj0lAoGYSgARgQrvSEoDWsHxjLcL8Mxpr5RgHBEAABEAABEAABCyTgPklAIM5KKcDNHgodAQBEKipBCABmNCy5nfIzT+jCfFhaBAAARAAARAAARCwAAKQACzACFgCCICA0QhAAjAaSuWBzO+Qm39GE+LD0CAAAiAAAiAAAiBgAQQgAViAEbAEEAABoxGABGA0lJAATIgSQ4MACIAACIAACIBAFRGABFBF4DEtCICASQhAAjAJVmpQ89/Jm39GE+LD0CAAAiAAAiAAAiBgAQSqkQRgAbSwBBAAAUsnAAnAhBYyv0Nu/hlNiA9DgwAIgAAIgAAIgIAFEIAEYAFGwBJAAASMRgASgNFQKg9kfofc/DOaEB+GBgEQAAEQAAEQAAELIAAJwAKMgCWAAAgYjQAkAKOhhARgQpQYGgRAAARAAARAAASqiAAkgCoCj2lBAARMQgASgEmwUoOa/07e/DOaEB+GBgEQAAEQAAEQAAELIFCbJYCTVzPHrjlDCPHyqH/6k6HuLvYWYBAsAQRAgBcBSAC88GnubH6H3PwzmhAfhgYBEAABEAABEAABCyAACQASgAUcQywBBIxGABKA0VAqD2R+h9z8M5oQHyFEnDZ9ysWIfOI/O+TKKDcd5srdND06/C4hxDPm3LAgHTrErvsiOE6P9joMqdTk8gmrldmEEO+pITcn6rILQyZBHxAAARAAARAAARMRqHIJYGv09RXfJmrdXYP6do716nTwatCtndvgrs1aNXYSWFtp7aW5gVGiAJ6VP0+9m3/yauaF69n3HzzOLRBXPK+k5m3kLGzsWq+Hj8fIV706tXStY2Ot+4IfFIovpGSfu5aVlP5QlF9SLH5G9RXa2jRyFr7cosGgLs0Gd23WyFmo+5jKLenF/3Yr905O0YNCsfhpOd2skbPwBUe7nfN7dmnbiM8snL5FJWXnr2XHXr3H2VojZ6GXh+Nw/+YjerRo4lpPrxkrnlf+/e+jqJ/vXLienSHdCNXdQVjHvYF993Zuo3p69fBpbFdXoNewaFwdCUACMKHVDHbIH/2+c8qYFfGDDv/3xQC91qffjHLXVKV3mnEgssW3RdTsE1bOjuyh10KM1Ph+fPs3UtMIIYE9K5f46DBolUkAcZt39YutkKxQ4BZ5PGQC828NJAAdLIcmIAACIAACIGCxBKqLBMAB6FTPdvKANvNHduATvc9HAqisJH/ey9/8fUrMb5lMt1mdoZ3q2U4b3C58TMf6wroaDsMT8bPIuPRdP/35V/YjrWdGYG3VuXXDVVO6BrzkYaWnHpKe/WjT0ZRjv2RoXfx3ywYO6dZM62K0NqisJEl/Pfjku+S45Ozyiuca2gusrfp09Px4+ivtmjprHbbieeUPV+5+tP9qRs5jzY0dhHXCBnu/N66TZhNonRENLJwAJAATGkg/h5xaSPmjsysHjzvo1rNxfHwH80kAxMcvZ2s3dwUM2pfWVwJ4enD5ntAEx43fhL7TlD/bkoSo+IgMQdDE/iGMxakft4okgIrU0KD4g1IFgBASsnha1ABbxSINkADE10eNuBLd1OfO7p5e/CmaboQb+7Y/CFzQr4npZjDKyFnn993oMHmIMdV5o6wLg4AACIAACFQPAtVUAqDgOgjrfDipy/Sg9rpHBJSWVVxO/fenX+8l3MzNLRDnPy6l7dSgvl0DR9tOLV/wb+/ew8ejVWMndff2t+4XLtgRn3j7AX3hr6OxPRrY71rUp/fLjZXbi5+Wfx17c8OR64+ePNVxNKqZwNpqfGDrDTP86wnr6NIxK+/JB7sTfvr1no6LN4oEoO+kVLzDR5O7zgjWZNzcgpK3v/jlp1/v6bJxqo0GE+g+CFpaMgFIACa0jgESwNNzb/X5os32PXML339hHDGLBCAgROK7uuw+Mi6sgZzGwysB468nyL6lTxRA/tV+Y5LiiLEkAH2tU0USgMzJdwn0KYhLJaRbN/E6Pzt67fpLAKLjhz12FJDmVSMBJB766ORt2eqde4Zp8vANkQCyTm6Pc10wuau+tuXRXk8JoApWyGNz6AoCIAACIGByAtVaAqAc4LnDO3w4qYvWMPv07Eer9ifG/Jap+QqaJm4jsO7SpuHsoT4D/ZowvetjlzPe3HZJ6+W5Osv9PzT9y4W9h/k3ZzZ4LC6bsPbcpT/+Ndi/vz+fAAAgAElEQVTeA7s03RPe19FeU4gBIeTSH//O3HwxJ79E94l4SgCVleT075lztsXnFcmC83Wf+v/KzsopXReMeFlljMP9B8Xj1p65kZGv+4BUS2cH268X9R7UxQihDfpOjfZmIAAJwISQDZAA6NWcnW0uCcDBJdC1IO4uCQqfFjNYdnctijrs8UUBCfScEJd9kPkQoCwv9shvm87nXvn3aWkFIXUF3p28I8J7+ku1g8KU+NB1qbGsXzKKN/ml2deXbUjZmVYi6ehkH9jXL3K2jzv12ohykhu2vnaor13UD8Hf5maIHTfuDX3nudJDAI0LIES7BFCYcDpw453kR4QI7UOm9g+9fWIUOxdA4V9JG7+9FXG7SCQNLrNr4Bj65qAdga4Kl557ZKjAB0Ka+1x7XdR5Yx5XT1ElAailUVGUcOh0yP48kTymQDKb7B1ERcblK2u/vxPzT4lI+gfCuanbsrf6v9PJ0YiHOPHQRwmNFG5/1o1E0qGr2lt+QyQAIy5W16H0lAB0HRbtQAAEQAAEagmB6i4BUCrAxlkBYUO81ZlM/LR83cFrO0+k6uj8c8Zp2djxxzXB9Ov0/Melo1edSbz9wOAT0raJ87FVQzjP3b+7+PebWy/peDOvcupVU7suDOmoYVU/XLk7c8tFfcULPhLAs/LnW6Kvf3Io2TDyVCzAN+GBQd257vqz8udvfX75wLm/DLNC+2YuUSsHe+qZccCwudDLzAQgAZgQePWQAIjnxqmPw78tYtxdF+ycf3heGpkwr6Nox/U4pgRABagzvVNCiFOzmAPBQULW2wE5VpkEUJoQ47Uyk+XWEkJa+tz5ShroLr9Fnzu0YuePVAICaUflXACaFkC0SgClCTEeyzMLGTZ3dhIUPqpgpg9Mi9jb/hBX9/WdGXJtjJpMfvIluY8JznldJA2CIP6zx10Z5SKbR0kC0ESD3jLzYMokALnWwDqzgrDVU3b7M94d8DrRGi7As05uj0iU6juK0ACWBKCqASHkQez2zxMp5tKOhBUFcGPfqqgM6ptd57xFxepLPXbvvM9jZd9gRiIoRlO0Z+84cf9KbkfdBiReoz6c1EEyv3yFiftXprVbKQ9YuLFvVar3ivHS8AVVy+YFHp1BAARAAAQsmEANkAAIISqdaop6UUnZgh3x0ZepP7yGfGa91v7TGQHMi+jfbz8I+eh0YbF+EfvMuT8Y3/mD8Z2ZX+Hp0xJCXnSr/9OaoBfd6qvc5IWU7HFrz+rr//8/qRYfCSA778mk9ed/5yGXEEK6e7tFfTiIE+Bw9daDkR+eeiwuU95s4xfs/59KwLaOoOJ5ZeLtB39lFaoUVpRNYMjhQB/LIwAJwIQ2qS4SQMzn9mFz0kUCz5jYYUECQmSvANwiP2u4Zo4kGx8zHWDG2fjYBi1CO3g6161I+/Zw+wMSjz1wXuj5EZK7aHkSQc5DgOxlE0+sFRHi5Bn19bCQBqTw0gmv1dmF9LN5RmJCInQM6u3sQRrODe/mqyodoMYFaI4CkEkbhAhCFgXvfKV+wa/nAjbnSr1TRgUBcXpEVEnn/u183W1JfmrojPiDjwhxaHHl+CB/VYel9Gy0cH0uIYK5G2fu6CRfgHfHnM8CZOkLuBKANhp0LIPyQ4D71zddtQ8a1MLbQVD6z8WAOWnJFUQpjwOvI5146KNbPpQnzPokHtqW10/moivaMCQA1Q0exG4/TEIWBDHiCBgqw419qy64TpN9N3H/yiuuUhUg6/y2PfEuQ+S+N2PkxP3bH/ZVtGf45/LFZp2PzekXRL0yoDsqDajYY+L5WI9+1PLohTFW+CB2+/mGCyRuP2NqNcvmxR2dQQAEQAAELJiAZUoAzdwcDi4ZQKe7T89+dCuz4NCFv1P+zlN3n7xxVsDM4PYc0pWV5IM9v37+Q6rBFqgvrHvso8Hd2rGS7lRWki3R11fuVRQyaObmMKpHy2H+zT0bylLZ3xM93nPq1tGf/1G54N4vNz68dADn9X5mbvGIlSf/licCFNravPqSx9g+LQPau9epI6km8OzZ87PXsrYdu64y9Z3A2irygwHKF+aEkPsPikd9dOrWfeZVkQyJjcC618uNx/dt9aqPh0cDe2ZWhdKyiqyHxfXt67i52BsMUN3UDsI6g7s1G9yl2QuOtmXPnt/MzN939rbKfdW1sT68bED/zqxEXKv2/77xaApnVcrpAyorSVxK1szNlx4+4j5DUGkCg7eJjpZDABKACW1RbSSAc52ujI9Z+1Dm6steAfgHiGcWdZYm5FdbEUDuotPl7lRLAHcvtp+elkaI98SQm1Opu/TMZdIZ7Yb2F7/VWh4FQEhz75tf9fGma5ForQjAXYBGCUCcFDz0aixhvtV/enDJntCrmooCaqsaKB9BLqDIgwhcdhwaN7ehdK8cCUArDQ0SAOu0yjdr7JQBVC4A+ZW4dMoHsftvvDxJkfYvcf8hMml8V0JLAGoaMHUB2kmnowC435WPlnV+WzQZpchBcGPffjJ5UgcqOoCR1U/+dbU/w4qO2y40ekuhaygce1ZX+fisUIis85K+7VKZCojivyX9q8lrCBP+psPQIAACIFDTCVimBODlUf/0J0OVs/3/82/RjC0XVd4qD+7abN/ifpyqbxruinU07AC/pgfe7ye0teG0LyopG7/mbHxqTte2jdZO6961bSOVKQkTborGrjmrHC+gboNR8XdmbblYt45gwcgOM4PbN6iv4rGm+Gn5oi+vRJ5XEQOv8i2ABh3ktVde/DjsFXWBAzoi0tos6a+HY1afoZ1wV0fh++N8Jw1ow6H6RPzs7S9/OXzhb+UBw0d3WjGpC/310rKKyevPn0rM5LScMrDtltmv2gi4xRdVPrJQZwKt20EDCycACcCEBqo+EsAwl227An6ssAvqL17kFrEwcnqqNK19u6tUTT6FBCB/in8t92khI6pIiwTAvOTn8KZC3NUlzFOWALQsQKMEQOsFCiWCpH27t/2BEmYUgCwXwN9PRPnMBw+MMAHmFpRlhb/OecxJFxFCM+HuTisNtRKAPBfA/RIqT4HsY2wJgBqWJQQo4t7lk7YNkoTE096v6gYeJw/90WE8MwSAfdnO/a5MWaC8bqbHTgkQzDyF1DpYOoVsaYqHAHQD7oAkS7EwxjsF+WMEzmsIyQOH9Jfo/AiMvvSMlCCCDwiAAAiAQA0lUL0kAELInX+LXlsek/XwCccgrTydTn38Gh04QH1X5V0xIcS3levCkI7Fpc/mbv9Z8ifVo37UisG2dQQp//x3+c+c079n3hM9rnheKbC2+npR39d7tVBp/NS7+fdyHw/u2kxDPYLKSvLe11e++ukmZwR1/uez8udR8Xd6dPDgZArgdL+ZWTB0aazyzbZKCUBlY4G11XtjfcNHd9KaRtEoB59KQ1D2rOK1V17cOCtAXViBOuOO7OEV8U5f2rd/In42bu1Z5eyJBz7oz8mzSC3+ruhx0JKfsvJYZwYSgFEsa4GDQAIwoVGqkQQQlBQjXJxZ6tDiyh6XZWOS4qji9nmybHxyCSB306zo8H8kxOw8XUI61BcWF0ZeLipluLuqowBop9fJ1p2ThPXVnjnzFFEACreZMgtXAtC6AL0lAPmCFTkLZMkC6gp8O3l2bkAyUjLjRGrDBGSp+1UeInfvmwf6SLLucAQOrTTUSAAZRyJb7JImShDaB3Zz9RI+vXY5N7lYkobQdLUDZRf1ubJ7eO5GGRIAdVHP/ih7yzwlgH1kvOZSAtzX+/LwAbamQEsA7HcKKqMAJE8AVsZmUJKH5AMJwIS/MzE0CIAACFgmgWonAVRWkplbLn53kXtX7O5i/+PaoLZNFJXk1d0V9/TxOLRsgKN93ZNXM8euOUNJAJygg6KSspNXM2N+u/fpTH/lYAS9THki4e7Ej8/pKAHoOHKx+NmY1Wcup+Zw2quUAD4+dO3jQ9c4Ld8Y1G7jrADz+P+EkMpK8uWPqdbWVporOKozGSdov7ziedimC8eU8juoS1uQnfdk8Ac/3ct9zIQACUDHw1btmkECMKHJqpMEIKtsbzsh0P5gXAHxDxCv7mgn98BlEoD8f6XBAq2ZLrqWKADli3EOdR2jALQvQN+HACR69RejLik8fHnYvyKMX+NDADq5gMpTZL/0qylrWipJAFppqJYA5FtzaHY+KjhQ8lbCVA8BmJuR3Z+70U/i2TtlPASQv5lnNTD4IYDKKACly3wl7OynAXR75bACarWclwXy1bKiAKgvdrihEBHUvV8w4a8SDA0CIAACIFClBKqdBPD/LLtbo6+v+FbxDp/i5+xge2LVkE6tXGmc6u6KaT9ZgwRgRJvQszDH7NK2UfSHg5wdDMx5rG5ru9/pO6Z3S+ZEDwrFw5bF3swsYH6xScN6P60ObtHYmHWXjEXsza2XDsalc0br28nz0JL+9nZ16K+rjO94e1THlZO7KlcQPHft/rg1Z8vKnzOHRS4AY5nM0saBBGBCi1QnCYCwss1LXgEMsKUv4bkSwIA+BYu97coKojceHRUniZanJQD6Vtx3YnDsMGdx7mOht6c7kSfAEzguXRe0zM/FjpDSR9lXzmWX9u0W1EDJSaZtwokCoCUAtQvQMx1gysXgddnS7LeyKABaAth4YNw77qT0r4sB86Up95j5AunlUXkTJfv3uflRR3kBACL+5XSLbXkSvXz8sDthnkrPHLTRIEXUWwwicFyzdWiYW1lOgcC3Zdmm6dHhdwlxaBZzJDioboUoLsZ7nSSlogmjACRB8nn+krR8kmD4vL50msCsrAdNmjRiPoNX24CR8I8Cp1M6QJUSgLS4ALUe6edBVlajJqyChcxH/tIIfxdpkn92OkDGUpnP+CVvGQqkVQlYK9z+IFCalUD7sk34qwRDgwAIgAAIVCmBGiMBvOBo98PqIS97vaBVAqAz/JtHAlApWLw59KVPZ6jMxazTafj3v5KgpT/d+ZcqNSX7KMdBEEIuXM8e/dFpjvdrscnw1UUBTAhs/eXC3szNqtxXQyfhkeUD/dpQCatkn6KSskmfnL+Qks0ha7EQdDoBaKSeACQAE56OaiUBkNJTR4WSmvaEUK8AhIo4fJkEUJE+b8y5ncxX6E6O/sKiBBHj3TvtFcu4yp/Q343vPCtV6kszP/LCATpGAWhfgGYJgCgVBRR4eZKMbEVRQOXAft82jsl/FamUAGR5EzklAAkhdOXChq2vHervq7w7zTQIoUeWwZJmTEiQ5mtg4BP4t7FN+KvEuBIA+729F52WX+oDy4oCKgr4qSkKyKzwx6ifRz3dZ7+0V10UUHUuAMnemU/3G3SVVxNQUFGsv0HXaX3zLsjyCMbm9Gt4S6lYIGtTbYOmNUqTphuUr5BTzoD5vygKaMJfnBgaBEAABCyOQLWTANQ9BFAZ1z1/R/zeM7c50IW2NpvfDJgQ2OZUotqHAMayU/7j0tGrziSyq+KprDKg14wq89uN7tXyq7d7c5LhKd+W29vVObZykH97WXEnveY1dWOV0gYh5OOw7nOHs95kqouD8Ghg/+XC3n06elKxAFl5T+Zu/1nZ/7fkOAhTQ67x40MCMKGJ+UgAhi1LvxllrqncS8+/StW0l70CYDzFV6QDvJsUuibp4F2JI+rcplnEimDvmL3tD5Uw3/CLLsUEbc9MfkSIQODe0jv2856+1Gby7+zcmbDmapGIKjjiZB/Y12dHmJ+3UOcoAEmuEs0L0CIBEEIUyxM6hoUH7XC44rI4s1RxyV8SF3EiNKpAVCZ5ch8ytmfEqMdhI65EVyinA6Tnctl9ZFxYA5bF5NEE0kqBxSesVkpUVVamAw00CCEVBdFbYsPiiiQ5F4W2vmMHXZvoSSpyD647F3a5qLSCECfHsAVBu5tcbzErLcOUuQAMO4foBQIgAAIgAAI1iUC1kwDUZYxTWRHg+5/vzNh8QbksvMDaqmvbRj18PKjCciZ6Fq4uxf2c4T4fT3tFOV5dx3N14Xr29I0XObkAPRrYH181xLsZHbgpGUzlpTqdN7GyktzOKvzm9K3zSffviB5TxQsbOQs7tnSd2K/NQL8mnJqFOi6PT7MTCXenbYjjxCyoU0wupGSPW3tW/LScM6PA2uq1V158f3znM7/f33AkpVj8TFkD2vV2n+EBzfksFX0tlgAkABOaRj+H3BgLMf+Mxlg1xgABEAABEAABEAAByyVQvSSA3IKSaRsuxCulwSOEbJwVMDO4PQf0w0fiEStO3sjI12wAI0oAFc8r8x+X3rpfGPPbvchz6Y+ePOVMPbBL0z3hfR3tOUmktZyQJ+JnOfklV28/iDiZdi39IUfUcBDW+XJhb+Vk+P8VlQ5dFpt6l7V96l390/Lni7745fgvGcr6CLUUV0fhpzNeGdmzhYZ6B8Y91nSdRc6w6uoyVlaSnT/cWLE3kRIvdPzYCKxXTek6d3gHgyUYHSdCs6oiAAnAhOTN75Cbf0YT4sPQIAACIAACIAACIGABBKqFBPDoydPs/0r2nb2t0qkmhHTwanB81ZCGTkJlolQ5OuW7YmZLG4F1oK9n+OhOXds20tfjTfk7b9iKk4XFXFdfeSUCa6uwId4fTe6qy+26yqx4Ks9Lc/f6ny/o1cPHQ/m7t7MKhy6NFRWUML81IbD18oldJq0//zv7eYLKBb8xqN36Gf5mKBxQWUm2H/9j5d5EjiRR18Z6z7uBKkv9UYUGvo69ufzbq5rtS2/N1VH4+Vs9B3VpBv/fAn73mGoJkABMRZYQYn6H3PwzmhAfhgYBEAABEAABEAABCyBgmRKAXmCEtjYa4rr18hK9POq/P67ziAAvoa2NjmvQRQKg3h2sm9bdr00jHZ1PXSQAp3q280f6zB76Un2h6pgClWt7d4zvzXv5Mb/d03GDPJ8t6DiLOqUmuPuLe8L7ajbH5dScOdt/viti1fzjzGsjsA4b4r1ikp86VjquE80snwAkABPayPwOuflnNCE+DA0CIAACIAACIAACFkCguksA/7+0Xzml64IRL2t2rS/98e/MzRdz8ln34erwuzoK3x/nO2lAG12EAK0SwMAuTT8Y1/ml5g3s6krqHuv40SwBvOBo996YTq/3bunqKNSwcZX1CIW2NmXPKtTF/ysvT2hrc3jpgL6dPHVcuQHNkv56OGb1GU52A0KIygQHyuM/FpdtPvrH9uN/PGOX/WO2dKpn++6YjjOC2utiUwO2gC6WQwASgAltYX6H3PwzmhAfhgYBEAABEAABEAABCyBQrSUAoa3NR5O7zghur0v0/mNx2eoDSXvP3NYxaLyNp9OuRX06t2ZVmFO2mFYJgOpiI7Du1Mp1wYgOwd1f1CWuXpcoAEJIQyfhyB5e80d0eNGtvvLaVEoAnGaNnIX2djblFc9F+WJ1j+rVvcY3yvm9/6B41Eenbt2XFINmfjQHd1AtKyvJxevZb269pKO4o6NNjbIvDFJVBCABmJC8+R1y889oQnwYGgRAAARAAARAAAQsgED1lQC6tm20c0Gvdk2d9aKY/7h0W/SNPaduKSfqUx7HQVhn5/xeI1710nDTrqMEQA/extNp69weKp/uMxegowRA6wvTg7w/nNiFk2VAgwRgI7CeOrDtotGdmrjWowZ5In72VezN9YeTlSUSZwfbE6uGdGrlqhdqXRqr8/91Ce54Vv5849GUT79L1j2igUiqUekhG+myBbSxNAKQAExoEfM75Oaf0YT4MDQIgAAIgAAIgAAIWACBaioBjO7V8vO3etnW0SO0ngn7Wfnzc9eyPjl8LfnvPM1GENrafBMeGNS9mbpmf97Lf3PLpUclZXSDvEelyoXomN3VJfBntlmy57effr1Lf6XsWUVugVizr6tca0CdBCC0tfl8Qa+QHi040oa6nHz/L5i9dU6PaYPbGffA3n9QPG7tGeV6DQJrq/fG+oaP7qQhXOJZ+fPFXyd8c/qWyoqPfTp6dm7d8JtTt/KKqHrdrI8u4xt3pxjNnAQgAZiQtvkdcvPPaEJ8GBoEQAAEQAAEQAAELIBANZUAdIkS10pXlzh5zeUG1E1R8bwyM7c4+pd/vo65+e9/KhIQNGlY76fVwS0aO2pdJLPBE/GzhDTRlz/djEvOVhm0/94Y36WhfrRjr26DGjL8PSgUD1sWezOzgLOwKQPbfjavp16r1dw4O++JyqoEAmurucM7fDipi+bnElHxd2ZtuVim9Pi/jafTptmv9urQ2MqKPBaXrdqfFHEyTZmVwNpq9dRu80Z0MOKOMJSFEIAEYEJDmN8hN/+MJsSHoUEABEAABEAABEDAAghYpgTQzM3h4JIBjZwlRf4qKipX7f/90IV0Dq32zVyiVg72lMexG8CS9pCbuTl8MK7zZ8duKLu+hBCBtVXkBwM0BAJomLqopGzBjvjoyxnKbeaP6LB2WncDlk0IOf175ozNl5QrEXq61juxOqi1pxM1rEoJwN6uzrGVg/zbu6ubev6O+L1nbnO+O7KHV8Q7fW0E1oYtmNNLg/+v9f6fEKJOp+jb0fPbxYEuDrbM6a6lP5y6IU65XoCOuQaNsl8MYk4CkABMSNv8Drn5ZzQhPgwNAiAAAiAAAiAAAhZAwDIlAC+P+qc/GeruYk8RuvNv0WvLY7IePuEAmz7E+9OZ/gb7pbSHTE3nZF93S9QfG46oeFsePrrTikldDDPXP/8WBS/9STkWoEvbRtEfDnJm+6s6TlFZSVbuS9wSdV25/e53+o7p3ZL6+oXr2aM/Os25Ktf6sH9r9PUV3yZyRu79cuPDSwdwcg3ouFod/X8bgfWHk7vMG95Ba3LH73++M2PzBc4TgHZNnaM+HNy0kYPyqu78WzRu7RnljINvDn3p0xn+hu0CvSyWACQAE5rG/A65+Wc0IT4MDQIgAAIgAAIgAAIWQKBaSACEkB3Hbyz/9irH69P6UF8zYI4E4O5iL35aPvGT82eT7nM6Tghs/eXC3oaZ64n42bi1Zy/98S+nexPXerHrXmvuriKTvy4TqQvyZ6oVf2T8N3z5yf+KSpkDVq0EoO7+X2hrs3pqtxlB7TUXd6SqAMz97OcD5/5ibkpgbfX1or6v92qhDt2JhLvTNsRx1BCf5g1+XBP0gqOdLsDRproQgARgQkvRDrkJ51AzdOW52eafFDOCAAiAAAiAAAiAQM0jUF0kgKKSsvFrzsan5nBMoOE5QHnF87//LWrt6aTuVllZAiCEqEzFbwoJQKsrrqN+oUGt+K+odOiy2NS7+RxvWfO7hve+Tvjyxz85wxrlIYA6/1+Xygv0elRKKi842v2wesjLXi+og6YShbuL/Y9rg9o20a+oRM37JVDDdgQJwIQGhQRgQrgYGgRAAARAAARAAATMQqC6SACEkCt/ikavOvNYrMi9TxFS9xyA8hXTswtD+7WdMqBt00YOnBtmZQkgM7d4xMqTf2c/4rDn8xBApfNJCOHpf+45dWvh55eVzwgzuF3lhTkhZMrAtltmv6ryAYW6OAj+6QDV+f/ODrZfL+o9qIvamgucPaqUALSGVKjsxVOFMcsPKCbRmwAkAL2R6d7BkiWA27e5KUx03xdaggAIgAAIgAAIgIClEWjbtq2JllSNJIDKSvLBnl8//yGVg0LdcwCO19fQSTiwS9Nh/s27tG3o6ii0slJky/PyqB+z5rX7Dx+/v/tX5TKBdW2sDy8b0L9zU2re/4pKG9S30xqvTi9SZQg6IaSVp9Opj1+jUh4+ET+ztrYS2troaGV1jwsIIR+HdZ87XJHoXuWzeWcH2+gPB3Vp20h5uqu3Hoz88JSyzsKzKKA6/7+hk/Dgkv7dvd103DjFSvlhRV0b66MfDurb0VPdOHdFj4OW/JSVx0onoTV2QPdVoaXlEIAEYDm2wEpAAARAAARAAARAAAQsjkA1kgAIIepu6VU+B9DgJ9sIrN0bCMuePX9QqKJuPMdIHbwaHF81pKGTxFenXgr8fvvB2693HOrf3NG+rmaLqktHTwhhhtan/J03ds2Zvp0854/s0K6pi+Z8eOKn5asjk744kcrJjEAIUc72ry55frumzoeXDuRUJSwqKZv0yfkLKdmcTfG8LVfn/zd3r7///f4dW6iN3lfJtrziedimC8eUiiyM6tli19t9VJYSrKwkW6Kvr9zLzXGIXAAW9/vIGAuCBGAMihgDBEAABEAABEAABECghhKoXhIAIeS7i3+/ufWSsver/BxAgwSguzGFtja73u4zPKA53YVOFmAjsO7UynV4QPMeL3k0d69PhwZUPK98+EicnJ4XcSotLjlbuSg9VWiQmb4u5e+8YStOUkX+qGiFgX5Nu7Rp2NBZaFdXQE39RPzs3sPin369u+dkmnJ9AapNd2+3qA8HcYSJjw9d+/jQNeUtuzoKV07pEtz9xRcc7Z6In51PyV61L/EvpUcQhJABfk0PvN9P9yAF5lzq/P86NtZvjXz5ZZ39/xec7Py93ajHCyprFhBCXnvlxU9nBjRh14kUPy3fduyPT79LUTbExP5tds7vpXtAh+7HBi2rkAAkgCqEj6lBAARAAARAAARAAAQsnUC1kwDET8unbbwQ89s9Dlnl5wD8JYD/38avnNJ1wYiXmV6iynyB+pq5a9tGR1cMbFBfloueKQHoOxTdXmBt9eXC3mP7tOKM8PCReMSKkzcyWEkBdZ9FaGtzeOmAvp1YMfYqr+IF1lbb5vaYPEDxaEVUUDLx43NXbz3QfTp1LZlVCdMyC0asOJmTX6Lc2EZg7d3M2bdVQyqS4q7o8a+3csVPy5Vb1hfWPbpiYMBL7vzXhhEsigAkAIsyBxYDAiAAAiAAAiAAAiBgWQSqnQRACFHnMHOeA/CUAFwdhRtm+Yf0aMG5JeYvATR0Eh5ZPtCvTUP6KBhFAnhjULuNswJURsJfSMket/asSk9Y63FUOWxh8dOQj07/fpvl2ys/yDfKvqgVMiWAykqyNjLp0yPJWhevocGc4T4fT3sFIQB8GFpmX0gAlmkXrAoEQAAEQAAEQAAEQDhbp/QAACAASURBVMAiCFRHCUCDB8h5DvBE/Oyn3+59FXMz5e88lQH5Km3gVM922uB24WM61heqeOrPUwJQmQCfv6sc0sNr+7ye6nITVFaS6Mt35mz/WV8VoG8nz/3v91MeVmV2vfbNXE6sCaISHFIf/vuih2JKAISQopKyBTvio5UyAuj4QzWub6stb75aT1hHx/ZoVo0IQAKoRsbCUkEABEAABEAABEAABMxNoDpKAIQQdcHt6qoDlJZV/Hk3//KfOdf/yUv557+iJ2XMRIBUdkBPV4e+HT2HdGvm07yByrt0yjZ8JICubRt9tbB3K08njpn5uMoOwjrvj/OdPdRHw5qp6c4m3Z+15ee8Iu0ZEKlsBSN7ttg6+1WVssKF69mjPzpdVv6cuRHlp/V89sVBxJEACCHip+XrDl7beSJVd3GHEGIjsH5/vO/bIR214jL3jyLmMxIBSABGAolhQAAEQAAEQAAEQAAEaiKBaioBEEJif8t8Y2Oc8rW2yuoAKk138mrm2DVnCCFeHvVPfzLU3cVeFwvnPy7df+6vr2NvZuYW69Kecqc7t2743thO/Ts3VZntv+J5ZeLtB5u/v37pj391v6h3qmc7eUCb+SM76LhyQshjcdnqA0l7z9zWPIuXR/0PJ3UbHtBcXW2CnT/c+CDiN+b2OaUTqW+ZVAKgprh1v/CD3b9evJ6tnCGSYx0bgXWgr+eaN7q3a+qso+HQrDoSgARQHa2GNYMACIAACIAACIAACJiJQPWVAJ6VP5+55WJU/B1lUhpexTMbGyYB0CP8V1R6Lf1h/A1RQppIlF/yoFBM+9UCays3F6FTPVv/9m6DujTr1q7RC46yzH+a7fqs/Pnf/z66nJqTcFOkHK3gIKzj6mTn5e4Y6Os50K9pq8ZOhl1lF5WUnb+WffzKnd/ScnMLxJTz3KC+XTM3hx4+HiGvevm2lqXTU7fa+Tvi9565zfyu8isA80gA1BqoHcVevZeU/lCUX1IsfkZ9/f8FHRq/YN+lTaOgbi/26+yptYijmX7qMI0pCUACMCVdjA0CIAACIAACIAACIFDNCVS5BFCF/HhKAFW48qqdulj8bMzqM5dTc5jL+GB85w/Gd67ahWF2ECCEQALAMQABEAABEAABEAABEAABtQQgAej7EACHSTkXYH1h3WMfDe7WrhHggECVE4AEUOUmwAJAAARAAARAAARAAAQslwAkAEgA+p7Os0n3x6w+w3x7P8Cv6YH3+wltbfQdCu1BwOgEIAEYHSkGBAEQAAEQAAEQAAEQqDkEarMEUHOsaN6dbDyasmr/7/ScAmurrxf1fb1XC/OuArOBgGoCkABwMkAABEAABEAABEAABEBALQFIADgcehEoLauYvP78qcRMulfXto2OrhjYoL5O+Q71mguNQcAAApAADICGLiAAAiAAAiAAAiAAArWFACSA2mJpI+3z3/9Kgpb+dOffInq8jbMCZga3N9LwGAYE+BKABMCXIPqDAAiAAAiAAAiAAAjUYAKQAGqwcbE1EKiFBCAB1EKjY8sgAAIgAAIgAAIgAAK6EoAEoCsptAMBEKgOBCABVAcrYY0gAAIgAAIgAAIgAAJVRAASQBWBx7QgAAImIQAJwCRYMSgIgAAIgAAIgAAIgEDNIAAJoGbYEbsAARCgCEACwEkAARAAARAAARAAARAAAbUEIAHgcIAACNQkApAAapI1sRcQAAEQAAEQAAEQAAEjE4AEYGSgGA4EQKBKCUACMCH+VSs/MuHoGLqGElix8kN9d4aTpi8xtCeEGHDSrPp/AXQgoC+BynOz9e2C32n6EkN7ioABv9Z0RAcJQEdQaAYCIFAtCEACMKGZ8I8YE8KtuUMb8C8YnLSaexxMuDMDThokABPao+YODQmg5trW4nZmwK81HfcACUBHUGgGAiBQLQhAAjChmeCYmRBuzR3agH/B4KTV3ONgwp0ZcNIgAZjQHjV3aEgANde2FrczA36t6bgHSAA6gkIzEACBakEAEoAJzQTHzIRwa+7QBvwLBiet5h4HE+7MgJMGCcCE9qi5Q0MCqLm2tbidGfBrTcc9QALQERSagQAIVAsCkABMaCamY2a6P0sm3ACGNhcBnkeFZ3dz7RLzVD0BnkeFKQEY4NdV/f6xAnMR4HlUeB5Uc+0S81gEAfOcFkgAFmFsLAIEQMBIBCABGAmkqmHM82fJhBvA0OYiwPOo8Oxurl1inqonwPOo8PTrqn7/WIG5CPA8KjwPqrl2iXksgoB5TgskAIswNhYBAiBgJAKQAIwEEhKACUHW/KF5/guGZ/eazxc7lBPgeVR4+nWwQ+0hwPOo8DyotYczdkoIMc9pgQSAwwYCIFCTCEACMKE1zfNnyYQbwNDmIsDzqPDsbq5dYp6qJ8DzqPD066p+/1iBuQjwPCo8D6q5dol5LIKAeU4LJACLMDYWAQIgYCQCkACMBFLVMOb5s2TCDWBocxHgeVR4djfXLjFP1RPgeVR4+nVVv3+swFwEeB4VngfVXLvEPBZBwDynBRKARRgbiwABEDASAUgARgIJCcCEIGv+0Dz/BcOze83nix3KCfA8Kjz9Otih9hDgeVR4HtTawxk7xUMAnAEQAAEQMIAAJAADoOnaBf+I0ZVUrW/H86jw7F7r8dciADyPCk+/rhaBrvVb5XlUeB7UWo+/dgEwz2lBFEDtOlXYLQjUdAKQAExoYfP8WTLhBjC0uQjwPCo8u5trl5in6gnwPCo8/bqq3z9WYC4CPI8Kz4Nqrl1iHosgYJ7TAgnAIoyNRYAACBiJACQAI4FUNYx5/iyZcAMY2lwEeB4Vnt3NtUvMU/UEeB4Vnn5d1e8fKzAXAZ5HhedBNdcuMY9FEDDPaYEEYBHGxiJAAASMRAASgJFAQgIwIciaPzTPf8Hw7F7z+WKHcgI8jwpPvw52qD0EeB4Vnge19nDGTpELAGcABEAABAwgAAnAAGi6dsE/YnQlVevb8TwqPLvXevy1CADPo8LTr6tFoGv9VnkeFZ4Htdbjr10AzHNaEAVQu04VdgsCNZ0AJAATWtg8f5ZMuAEMbS4CPI8Kz+7m2iXmqXoCPI8KT7+u6vePFZiLAM+jwvOgmmuXmMciCJjntEACsAhjYxEgAAJGIgAJwEggVQ1jnj9LJtwAhjYXAZ5HhWd3c+0S81Q9AZ5HhadfV/X7xwrMRYDnUeF5UM21S8xjEQTMc1ogAViEsbEIEAABIxGABGAkkJAATAiy5g/N818wPLsbyPf5jUOfRKeXOfhOf2doE/YY+YlHv/85/UFxeTkhNjbOTX0Dxwb52BFCykVJ0dGX0vOKygkhNvbOXv3GjvZzt1G9gnLRjTNn42/czystfy4Zx6GRd99xIb6O8taqF5B1cntEIuk6bUEQvais89v2xJez18ltlndp5+cX8kjLge9N8peslPrc2LcqKsNr1IeTOjCXmLh/ZWxG26AV47vSX0089NHJ215DVk6WfEnaixBX/4VzBzgrOmac3LT/t2JCZM2kXZjDyrsbaA+duvE8Kjz9Op2WqGiUu2l6dPhd+f87OU4I6xMR5Cm3TkVG3Lnpe+/FZVcQQuwaOIa+OWhHoKvsu/fj27+RSqaG3Jzoxpw0dt0XwXGeMeeGBcm+WpIQdW7ud6LkfOkgni6hE/vuHiDv8vBKwPjrCQK3yOMhE4TyYaQjp1H/JxC4t3Rf805wWEuB5H+Z3yKEONkH9vWLnO3jLv0mIaQ0+/qyDSk700pKKwgR2vr29ota0NGrLvVN2WYD5407P8JFPllqaP/4ZOYuKtLnjTq3s9h+6VdT1rSkWknaHFQi6y3vpXFSPQ2iT3OeR4XnQdVnpWhb7QmY57RAAqj2BwUbAAEQYBCABGDC42CeP0sm3ACGNhcBnkeFZ3cDdylxdO/b2JXbdJjwXnBrxSCi2O27EgutHbz8u7VqYFMs+iPtH4+h84Z5keLEQ9tO3i4nDby6dm/tTAruJt9IF5XaeA9bNNZX4XXLBipOPfZV9PVi4uDq3b1zEwdSLEpP/8eu15wxPtbyqVQvQIUEQArPfL41obT75EVDvGSdH8Ru/zyR9Axb0I8SCiS9kktsyktd+74/qye9GsMlgPs2dcsdutPjE0Iyfty870apTXlZU0opkEoArj7DO3vI1uTa2re1q4HG0LUbz6PC06/TdZWydlKv+InnjhkvepAnV75P3fRXhdxDLolddyA4roI09dw4+kUvUhR7Mj0i7anzgD45i70l1tNJApAN4u7dYtlId4/Sotgzd8TB4yIH2FLzZxyIbPH9E2dxRcDb02IGy75IjVzQu+POV+uRgqxlEZlpFXKNgPktUn7t9PW1SU+9xg+7E+ZJCCm8fMJrZXZhXfsJE3xGNSYZ19I3ni0QOTSLORAcJNEX5HqHwDUyavQEB2oJShLA5RNWK0XOThV2g4JzZjaTtilIjsvMkPzHw43r0hO8W0eNbEgIcW7RLrC5rbZJ9TSIPs15HhWeB1WflaJttSdgntMCCaDaHxRsAARAgEEAEoAJj4N5/iyZcAMY2lwEeB4Vnt0N2mVpwv71Zwu69m1548L1piHvT5B75lIPvNC976JZPWVujHz4rBObdyeXtg5aENpV/p3ixMhtJ9PtVMQR3D647lA6aRs0Z2xXZ9rnZy1U4wLYUQCE5J39cmdCie+kRcMoDUAaF2CjuKWXrq1hcKA4Jq6879w5veWeuOESgLhJ67ys/3wVwQjpR9ZFPvTqUJ5+w4UhAZjj5p+JjedR4enX6XnSpF4x8bmzu6fEahWpoUHxB/26idf52f1zscWstJzePXOW+8jDLEqiVx8YdclWdj2ugwRQevmEy8psjxGDbs5roaRAEUKyl008sbZ9t93FV6c/7pjzWYA7tXrOyJeirVbnTlg+O7K30rcqUkMHxR8M7Fm5xEc2WrFb1IGQEPnpL7wU7bE610OmEUg2G9Gimd2lzLQe9L44EsDTg8v3hOb4RHZLD411Ox8VHCiPL6D1Avl01FqlW9A0qZ4G0ac5z6PC86Dqs1K0rfYEzHNaIAFU+4OCDYAACEACMM8ZMM+fJfPsBbOYlADPo8KzuyFbK43f9Ulcac+wBa2vfronren4pePbSoeR3q4XdwxZMpIVOi/xus9u2vNLuc+0xSHU5SX1yYz+dM8Nm1fDFg1gvSWgbsg5gfSsdapbgPQ+n/MQgBAijfMvlWsN0jZ1/ee8OZDy9dNj1h9K8hiybEzp/vUXxIqv83gIUNB1gEfy2fsd5K8kUqPWRv/n39MpPj6N+RAAEoCG08eWAEj6vBHndjb3y9nareDbve0PVCz9fNqaNozuf53zmJPuMjHk5lQ3XaIApI8CXHYfGRfWQNUapKMFrpwdUXxUuLFix6FxcyWX60p+vuRaPjsoXBomwFIHKkSXTwWszPSiAvvvXmw/Pa1gDH11Lzv9y8bHrLXzvvlNH28qCqBFz5uNr7c/8CRs9ZTd/rbcKABxUvDQqxlTQ252u+Ex586o9TN3+DFXLn0RIFMcpF/XPqkhP/o69oEEoCMoNONPwDx/ASEB8LcURgABELAcAogCMKEtzPNnyYQbwNDmIsDzqPDsbsAupR51edc5bw1plB698WCqm/wJvfTa3D148cyu3ItVqVfvzgqzlzyPlkgJIva7eiosP/G577SFwzhJBuilql2AGgmAFMV9vjle9hZAqlPY0Lf9VE4BL8nb/tLErz6NKVZEJRgeBVDQdU5g8e7o+77S1wfSKR4PWOz793o6ZQA3FwAXggFm0d6F51Hh6ddpXx+rBUMCKCtJPn4iYFcBdWcu9d5dI38crXiiTwiResixlA+sPQqAemXQ+tqh/r6qlhW3eVe/0+4xscOCyiTDpsnj+Vkji3MjVv8wPclx94FxYQ2VcgEQgf/U4LiJ0uQFTKVAMd3Tg0v2hF6lchPIJIDKxY7LpsSsFbe4cmSQv4AVBSCKOuzxRcXGb0LfaZop0Q5aBYhXd2T8mClJANon1dMg+jTneVR4HlR9Voq21Z6AeU4LJIBqf1CwARAAAQYBSAAmPA7m+bNkwg1gaHMR4HlUeHbXf5fSuPoyWco9yRV6orPMt5f6zE2GfzhNya8yXAKQeuyF0lU6y17vq1+AOgmAFF7YtS2+WPIWoI70FUDPRXP7UpkFpY8OmlI5/6SSRGFXeXYDXhLAW60S1x+67S15fXBj36pjzwa8F2ZzTJE1kJsLwLm1v5epUwEQnkeFp1+n50ljpwMkxN3PL25dN28BMZoEUEHdwCt9qKx73agYfqmjniEXCzg5/4SO76wcudHPXjIEKxcAybmWMu9Uie/UkGsT3fSQAJb4kJTTLuF3XMYE35lZxEgHWLBz/uF5YtmziORdezofqc8WQSAB6Hm+0LymEOD5a01HDNVaAriefO1a0u9vTJ+p42Y1NHtSXHzk8EGjDMV/MRgBBEDAYAKQAAxGp72jef4saV8HWlg8AZ5HhWd3vfFIX84Xs7u5UpfqohObv0wup11oRhv9HgJEfnQyXR4yUJqVnHa/tCg9/kKGHSUBaFiAWgmAyG/4x9pERyQ6Bb43hcr6J80p8A97M3Vby7IbqJYAkg+tOpHeMmhFqIaKAAWSEInS6E/3pLea9pbHpfVnbSRRBszCAawiAnrbwMAOPI9KFUgAVDpAoYtvB08vB9nb9zRjPASIXv3FqEtKoQRSrqVno4Xrc9mIBXOpwHuFn28b993VnU9aX9vb35daFzf0QOq0329x5fggf+0x+fIoAKnoELt+b/DZemt2d7w5XV4RQJr+QJr2T/Hxnz3uyihW+QA8BDDwBwPdqjMBnr/WdNx6FUoAT4qLx70+8pf4nwkhH65e89aid3VcM91MLwngVGzMhNEhdF/mjNeTrwUN7CcuKSGEjJsw8fOvIwghzOURQpo0bXrmYry7uyzRLT0a5+vU+PR3hfb2sWfOd/TtrHVAffeub/tTsTG3b900ALK+E6E9CFQtAUgAJuRvnj9LJtwAhjYXAZ5HhWd3fXcpvfa38eoX0EqW2OzhjZPJogbUE3pJ3vvk0iZDFoZ1ld6MKj76pAMsTYr49Mcs51fDFtA5Ahg5/DUuQHUuAMkyqPQBvt42yWk29FMF6iVC4w4Dusr+vVJ+5+qFG8WtqewGqiUAaUBBnlwmIIQ8Tzu6+UhaXXklQkkvqQQgfSXxt5e365/pwrGSASEB6HPYOLkAGF2Nkg5Q6ud7U7kDWB/ptX+Sy9LF3pJ/jUpOTtayzZkZQf3Fi1qz/HypY18qua6X5rfgSgDS9d9vFnM6OEh7Zj6mBEBIcWroxPiDbm5BRbkZwZLShtJrf8GEeZ1GyYpiFkRsT4ttyshTSFUHZOYC0D6pPtbQsy1PtcjMv9P03ByaWxYB85yWqpIARKKcgX16frp52+CgYIO56ysBMH3gOTPC2nq3e2vRuyJRzoypk7ft+OLSxbg3ps/8IyW5kbu7u7uHSJSzavmyDVu21XPgJAEm2zZvOHfmzOHvjyl/ixByPfna/Nmzjhw/QQ0yY+rkr7/dp3lAgwmgIwiAAIcAJAATHgnz/FnibkBa/yzPusmA98IY9c0lrfKSjxy5lJ5XKCnJTuyc3bsHTu7bQXoRqk+19nJR8qUz8Un3C0uocRxcXwqcMNRXUf5c5QK4NdhkZdgSyxVJ2iWjKTWTJFG7Ue7ALOcmq6amnEdNS7V22dNrd0ayN8mUUpe1iBD5S+zqWK3drCeNejkvc/hlp09a8Z5QT+iLb+zbHpVRbiMrClief/9uoceAUT3dSWnyd5t+TCu3c/f27d7UgTzO+i05TVRq99KwBaOViwJmnf08IuEBkTcmJO+PC7+IHHqGLehboHEBUgmgzMu/X2v5P0boYnvyC3/GT4c0p0ChzOGX+XsJez49k+UlzW4glQBc/Qb6ynMS2Hn4+rrblf55cPPR9HKqumHdx3fjE9LzbbxGvTWpg3ROhQRApGSKiTysQEkCQFFADb+B1UsAsnvyClk9P/LkyrFbm9Keug/ukxGuKAooK91HzeDRLMTbRfqCgHp7T0hF7qY50eH/EHqQa9eyhb1GL/W6EjD+ejLl8Ms+0lT8V6XF//IkRQHJVIlbTghJ+zay/YEnczfO3NGJ8xCgPOPn1PDLJc5D+xe8JRmnNCHGY3lmYQOXd8Z6B7iQnJtpa34sEDk1i9nLKArYgnp6IPmIjh/22FFACPGeGnJzfJHkYQLL4SdpEXvbHyKyCgiSHsoSgNZJTfjnDxKACeFiaDYB8/wFrCoJYNvmDW3btef4/6diY04ci6Yu4f//T6c5M8KGjQxRbkNd5gvt7dd8vJ4QQkfvz5kRdvjgAeZNPpMo5xpcJMrZs2vXkhUfUjrCmHETOA8B6Aacg6lBGqBacrZGz6tuQOb4WuMR6OCFU7ExxcWP9+6JoMIoDh6NJoRQZNQFJlAKyKnYGEIITZWWUajl1XOw/2j5MnoEleEMlHyTdf8+IeTVnr3USSH4gQaBKiEACcCE2M3zZ4mzAUm1s9+KbcrLXYewUrJJq6AVykqy132c80dalvuwBYO8iF7V2ktuHP0yOq2I2DX29u0q8eJybqZnOfRaMFyR/l31AlRIAJwk7ZJ9SBdJpNen0m09T9y/JvZ+XZtyG+/x4SH0v8fVRFDrIAFk2NiUOfjS40umPLF5943SuuXl0mxwpHpWazfrSZO+nHflJPyT3vATuVJTnHHm2MnEjAdSkaiunUPLXtPG+ktFonJR0pEj5zMo/cjG0bV171Ej/dxtVP4UPi9Miz9xNiGjsFT6bRsbuwau3r3HDrWJ1biAOhIJIJ85okItooILSEt58kKqWGBxB+bpkj0NyJCKaOkSCYA5ljwZASn8M/rg6bS8IulGnJv4Bo8a0lqugzEkAOrNQqm8RIKSBKB6nab7rcTzqPD06/TclwYJQOLBZ8SdGvVldnJ+hUSK9HSZO6X/mkBXWXo8zot9Qoj0epwlAUjGKIj+4nT46YIMsWRpzg0dw9eEhqUc9viihFNugHoaELJ4WlS7q0wJgFTkrp0VvaygWcyB4CCpOpBGb1JoHzjIL3K2j7u8dF9p9vV5a5Mi/3laWiH5V3ngoE67Z3b0qkt1YEcBUF+ZJVEoJBKA9+/CxZmBVN0B+iMNhSB0nkJVEoBEetA0qZ4G0ac5z6PC86Dqs1K0rfYEzHNaqkQCeFJcvHXTxoXvhKu8YKekAZWB69eTr234ZN1XEd/Wc3CgAvX7DxxIBbczHe9tmzcQQjhB7+okAE4UAH1u1IUYcFxo5XO2+J23J0ycRAX/U0EBBw/sX79pi9aYBQ4WkSinvkP9eg4OzAFpWeRUbEzYlInUKwPKJ+/RszelnqhER39RgwQwY+rk9i/5rN+0hVr5qdiYndu3Uh6+SJQzZsSwz774qqNv53WrPpo2cyb1JoJeZLX/ecMGagoBSAAmtKR5/iyxNyC90/YI7FsWx6ptRiVU8wpcMKknt8q6PuHZ0jt54jV87iTGrb/uCyCyXG7yHtJ4AVmSdsnXuKXapA5bcdfgpjdiGGXn+EQBPGnS5EFWcXfpe3LpJ/XY2uhcr9Zl6ekNmRJANSvVVhUnTdsPTlnWhe8i43OaDpk3gfsiQFtXfN90BHgeFZ5+nen2hZEtjQDPo8LzoFoaDazHpATMc1qqRAJgXjhT9/nMB/Pvvv3Wm3Pnfblzh3IQvo4X7ColBo5jzAwxoK+11SUIoK7Z/8feuwBGVV174yczk8kkRm/0pjVUaBttamPh2kixH9pUpeIDPmgFHzzFEosKFiygWMRHFW1VtGKFVj+hWgW9WLHVP9gWC6VU+Sqf5lq8pm1aYxUvsXIlhSGZmczjf9dj77PPPjOTEw4zDLBjq8nMeeyzzjr77PVbv/VblDn/yaOPDPjECTfMnUNpcKkdIJ1BjZApSJZ0A6k4oB5Q7rgvGr3+23NuuWOxVBwgBEGVPJRH0y5HhQmy0g08QgBUs0BD0rAMeQTt84I+BebgxgL9tYCBAPprsX5sX5zXkmNA2GV9wPhbL4k9fM+6pGyrjtn1aOPkmy6RmXSxWz9E2jAn3/FxjUjvNEiOAbgZ/rgb5mC7RS2A1qrNim15/O5N/xw2fXbDq0tW/6l+3MLxzDXYfxbAh8OaB7Vu6RgCIu3AMgBO++6zmo/9zZb2BgMB9MO3PW2a3rby9vXlpLRvfkrDAj4nJZ9xXWnYwIyiGBbw6So+HbUYV2jOUTIWKI63HBQIgOjuN3xnISXq1YJ5CnqnTrjkiaefkYn0XNG1DI9V/jxt7Caoa3KAMqSn7akjwJ49/8xa5E+Mg1mzr7tg1OiZ32z5/ZbNUhrQzTjIBQGonqUeUP2cwIhPfbpesuu1YUvQQYMAtMw8gQ7qkb1AAKr2gRtGkcgCDf7v73So+ogl89yYgRzpFjAQQAE9oDivJfUCIEv/n4MuXHT5sASInEUFMTt7Pzbcsx+t2jBET57ZMlcqtLmMl2sAOSAAq+vlZQ9uiFENOeIUIQlbWMgRSCJxAOTfXquV6gZ+IIDpF0Z/uuq9IXhG7Aa3t/nG0975/vqOXFoAh0K39uJ7Wp+PDRWehGqHjL1y3GCld3mfO5oNCmoBn67iM64r6KWZg5eUBXy6ik9HLSlTmMEU2gLF8ZaDAgG409Q/efSR04Z+kWJ+Cnq1EJ2srUXXKgTQZ3dAGQNnTbbLpoDqSNRbLPn82gbua8lVCKA5jDyg25FUiCRX3UEhIAAVOMgDAdCAteqDQj8O5vjGAh4tYCAAj4ban82K81qyR0Y6bVzTjin0D7nIGWPmgRfe0jIsoF/IfkMALC4Ax6vh6v3cA8gFAVh7Ni6/fwvWAmAJd6R59owRVFGNOm1JPjKSC2pE/bkvCAA5Be98/vK5F9bDcZLn3TA19MxtGgSgiLQdCt3ai+1p+/M0mH1KwgI+XcVnXFcSJjCDKIoFfLqKT0ctyiWak5SKBYrjLQcFAnCHlzKuQwkNOwAAIABJREFUJrG9W+5YTP9WKfFEwpdIgVr03qdEn1Yh7w6/JQSQVadQJeRrMbkbAshVreCGAPLDFgQlQMkASgloux8oCCCPWmGuQgB1JLnMVSpPkRnHkWcBAwEU8J4X57UkL4ClzhwXFCKp8+xsf9yyX4UAK29fv6OeG6rHOltbd8aib/1ua3uEAvU8A8gJARDb/7+bpk4JvbB8W8QWmRNC/erlCDH/HBBAH93aYa8PoW1bz7q7n2prmHjtgC33/Lr8olunDnHoCB6K3dqL7GkFfGbMoQtsAZ+u4jOuK/DFmcOXkAV8uopPRy0hQ5ihFN4CxfGWgwIBkHrfn9v+RPJ1qsifDDuzJsnzyAHKJn90Z/7W3n5Sg6NGVIuZZexKXQCPrj56zdOrTxv6RdnP72drnv7yV86SondSDE8VxlPbFqixtNoIUP6e64DSld7+618tyzrxM5+hwgTSBTi6+mhZg0Cf743urasbsN8QgGpDyuS3zLiKmiNq5QNZ5QCPHzDgH52d//aFJhq20QUo/ExgztA/CxgIoH/26tfWxXktiSFhLP332sFjTmN9kkTHthfbo0OwhD6L5p/Yrx9ygNRTrabp6jlj6nh3RcM/7wCydQSgQ8S2PXzPulhjU6itNXTOjVc1E2kc0/6hxuHDP3s0bbbrjxtbO2qoTCBHlN5Ht3YJAQyEg7cPOrW2va1y3I2TBgcMBNAvvzYbH8IW8Dkp+YzrDmHDmaH30wI+XcWno/ZzsGbzQ9sCxfGWgwUBEArw3ZsXqU3stLr6XML+singisefjEb3XnzpBLrTsilgVrE9LWbeF41e1XLF9TcuPH7AANniTm2np7a+UwULJQee5AClgqDKUJDaBOqOeQ5I46cae2ryp16C+rk84H5DAKrl1caKuUQEpbWlZKNqZ1VA8dB+3szoDxcLGAiggHeyOK8lvgCsnO+igJ9/MGKn3maR6Lanlr7456RoCpjserejq+68iV+qs/rVrf0fv37wka1d6UjtqU1Nn4TgHCPzamABhPMOYA/oCMQahjefwiG9JQn2MWzDnraUVm0Wth7ggJ+vRmk7hxCA2lA9MqixaWDEyt+t3YYALKYYhNhcbgjgEOvWXhxPQ7ML5wqEIrWDmi4cN7K+Gj6CNniieV4oVP3xxnMmjWvCb1T/3BUgbxQfUqOKQG3z7FnniIZ6eKjddmNIy9rVumbN5vZdXdhiMFJT96URl58zBI7h7Bqod+ZTTu4YeaS69tQRk85vUltjYNXJLtUD5UXV55MzjLb95t9f2LojlrSs6oHDxl92IVkDxrx69a/aoZ1hpKbxopZLTqbPYfsX/7AjmrBCxwwcPqnlHITSutp//cIG0UMxUtNw/uSJTbUFmph8uorPuO6AXFTns08P+NFua/gZPXecaqtM/P75stven3TbNau+LE6SenPyqC2rT8+x2aecDfws7L035XjYObVn689/O2v1+63/hL9qBh2/aM65875wDB/XfSLlqvKMjbcKBxs/e+KSW84ddZzTGIldax95idsTBoP1QxtXLWweDl6DzQLfsSKjzu2Zq2Tqet4Y//VX1qbksD1udkDugKeD+HQVn45KvLMuMdLQx+ubx05qHtgJ5WZJIUBL32rw9EfbnvnZ79r/EU0moRFpzaCmEZeNcqiZqHOdZYWqagZ96byLzmqEe6WeFGfI4XBSpecp1colqkn+RvxgK5yPrNqRs2aeKR98eCvtVnro5JwGodPq2rWb27lBaVVN/VcvuyRrp1UcuWtC47PbN/U44MoNtM2y84nb1js6o+Kmsj1qctfW59a+0t4ZTaahBWxNw1cuvWi4bPQa7Vi/5rnWHdw8tba++WsTh9KVex62B3fz6y0eTmFZ1kGEALwNsEhbyUKA/T6fplOw38cp0I5ZOwUW6FzmsMYCB9ECBgIooPGL81qiC8AYJjp4+oJxn7SviJj5A8csmD40AuHH5rWyy3qoqnrQyBbR268/3dqjbRte+PW2v3XBCglCskjNgMbmi8YOas07gEEb1QUZ7GjL7BG5wBLjZKH+9hO44kBcD8btFqzedqmxKK5GZMSYp1u7AgFYHS/e98QfYqJFghsCUL2iGA0CfbqKz909PgMO5CXasXVzezQtQnpcXNYOPa9poJXs/OPWbZ2xasc6G9gif4iGksnaCxfMGCYCN7lirh8xd1ozR89OCIAlJ46rH/alhprw3p1/bNtRN3b2+fVWeseLy1ds22VF6hqbvjSoOrpze+v2zo+smrNaZp9jL67p0pSRJ3e1vtL6bqxaKGXi97AIbu0OJWO1Ng9F4Bp5IABqtFH3pa8MqbN2vfa71v+qHjZjzoV1FpNuBjY1Dz22iz6/2q6UqQZui/XOpq3tiYYx101qikS3rVq6aW8DXIW1Fz7fo0UIHu+Pp818uorPuM7TEPvYCGLdRbuDsX8eu+qFSyZViq2zReYb73/kq7+qXfXzcXKz9Xf9aPTmE9atHzvqvwAC2H3WqcvOPIoOUXPi50Z8usJKfXDfzLXz/2bVNZ646KK6Abs/XPH/ta9/z2qaMe71SxEgyAcB5Bvb8PFnzD/ZinX8Zd6aXZ0fa3zrybMb1St957enzPx706TB4z8RinX8ZdZTu7oY48Bj7grGeupg2EHeJ7ZhbeWyXZFoqp6RC4+bHYg74O0YPl3Fp6NSNM6gc/S9bS+3dSUAahzyxrLlm1iAlq5DIbJZVuf6Bx/Z1hWorh9++meOC0U7/9j2twFjrsX2MfJHmessa+87W7a2fyReXo6TOmdI2h32fS8USYaGTLphtAR0RBAeqDtn/lXNVTxpqRBAzmnQcoL71u53Wre3d8ZCjWPnXtaky7DmgQAS9cO/2sAzcGRQU+PAiA0BRNpb23fBoHa2/mL7rrohI78ERMPIgKamukh0+08ffLYjGSKLWV1//eP2tl2xMM1sltW1cfmDW3ZVDxx25ik11u533ti+9/NXzTizxurXsD34m19v8XAKAwF4M1LfW/lHEPo+h78tcskK+juq2dtYoOQsYCCAAt6S4ryW+nUBsc6Nq3+6ZdenRs28bJiao+3XQczGB9wCPl3F5+4eL0erv0AViRCDL87FJX5lNV09TxSMIHwzYMQ5iY2bepSmkrDKbD+20epoiw782pzpRBtQIQDCCOpHzJ7arCbtoX4E4a2aM1tmy/4U6R0vPLSitctJNMBrc458xwsPrGi1mqZfN5ahAiSYfGz0iJ51G5PnzJp5lkjEZV8xS2vhwv1fBFCVbnvm/jVtJ0BryTefu3PtGwJNiEFvjl2njlt40aBNjyzdsocVOqnUpXrknJln1lhpy5I6nX2c1OO9yrmZT1fxGdf5HT3Urf72xKvahs8/vWvJq7uvmfDK+GP5mFkj89fWVS54d9SC6c+OrIDNkBew9nxMp78HEIAlM/9iZBBa3/1B45Rxb12BAT/s9cGdV61d9N7xDCXkgQC8ja3tscdPedJa/Oi0mz7ttEfKsjjCx5S+NfjtR5vrkQWw5FPH12/+oN7mOOxZcd2qaz/5yXHr321VIAAPmx2AO+DxED5dxaej6rl9fKzqRi+Y0fC75Q9sRQFaiuvxKQ7TpIS/d9WdM/cqgUdmu1btCe18/v4ft4YoXa8RClpX3P6LHQO/dut0rgVGsHv3sHNO2r7pjUFYg0bHh/O2f6zBam+PnjRq9mR6NSssgNzTYLYSP4AUX2yPOIkGeJ48EICFmX/1crPU7jmwctwWJ/bYwAuvaxnGyIUVbV3x4C92RMjCuWazfpQfenI3v97i6SSGBeDNTIfyVlSV8K//+q+mh9+hfBvN2L1awEAAXi21H9sV57XU74HBuqT8wtsuH9bvPc0OhbKAT1fxubvHq3IE0okdGx5bsfWjxnE3XAoLWQ0CgPR4zOakYLg7YPytl8Qevmdd0u77iKvMY7/WUrNlRWu3SBwpEACl2QVZwzHMbau++2J7nSNpz7oSncqam3fRIABY6CdEKG5Z2HJywIWLLo09cbcDofACAfzrqFsm05OEUhSxYdNnn7b9oYe3peWSGuOKwLAZ1w7YdPvz7Q2AEeD2uJ5uHHvLZRwfwGeJHVv+/fFN79dzDs3jjenPZj5dxWdc15+RZt+29ZGVpz1bu279+V03r5y899SdPzyDZUmyRuap9mvHv7RsiKgFgG06Z90946GhVi4IYO0dPxq/udbBL7Cs2C+fqVyya9LN16w6Kx8LwOPYOp5cdeJj8ZuWT1/82azXmOp8bdOohe1WC/EOEA44ceij/3jtyqPFhXz4yhkT3zxtbuMr978ZUyAAD5v5vwNej+DTVXw6qh6Nt6+5a1VbDSBuyQ0/Xra1W3CUcAoKEfCHv0cBrZPFdNkuVp0W0rEdW1as3NTFc5QWNkvcgXhPiAbGmltmN7x6z8q2QajUiz84RXxs1PTaV1a+HG24ZN7Ez0dUCCDPNNgPNd9CQAAIfySHqYwGy7La1y5Z/WYIMVYK9U+GlIOK4fZv2B48zq+3eDiFYQF4M5LZyljAWOCQsYCBAAp4q4rzWurPBVCWI1TTNHbGGKymNj+lYQGfruJzd482cFTUW5Z1TMOFV0waRiXNyrI42bX9uZ+ubesW6ICFyg7/OejCRZcPS8AiOCpTcAQBjL916r+svX/l9hgtvhUIIHvHSrloVsJ4vgTEGiJKAS19rkAAyV1/Xrv6qTZ7oa90skRlyqidPesrIY+KFdbA5rHnNFp/ffnXW/8zakEZ7b9tf3DFNhsaQJnMfw6bPvtjm25b/+GZLXOZtoALZWQNCDYyVC5HPtE0asrYwSKl5vHWeN/Mp6v4jOu8jzP7lhTSn96cWTgYw/Lumx6etvgk3DZHcn7r0kfOWM+1AFAF8Oonf/Ps6BFBhgDa7NMcs+Qnk+cNwnh7X8PrT52rADOW9ZeXBsxsP5aC7VwsAG9ji33Yvug7L923+8RX1pw/XLD6xSjenHzultWWZVVWtcwa/dAFtThFEwTQvPOUNwf8KExMBFAc+Fnt6/dUTLaJDB4383sHvO/v01V8OqoKASS72zc9uWbrf3FivOvlZQ9u4FoAjK5DDEpqEXuuS3VqAVhWdcP4aROHIHVIhQASOzY99fiWv9dIoROlzS0++8efd8NU0kVhCOCWy2rWPrD6zQTNnDYLIPc0SDObjoQS1tBpl9qJK/GmBcBF/l5YANkthjNeBxXQRd987uG1b0StUKR2yFfGXjh8YFhOyJ6H7cHn/HqLh1MYCMCbkcxWxgLGAoeMBQwEUMBbVZzXUgEvwBy6WBbw6So+d/d4lQ4tgMSH2ze3dqbrL5x9OVBAtWVx9cDmKax1ZykxNiTCHr9704ciAy8hgCEWkucjg6fPG/dPWw4QzzjwwltahkmePI8VF839gwDsq4zUN0+aOmIgHfPPq+96qn0Qaf7h0rlLJrX6ggCsZMeGVWu2dsSsQKim8bzGxPqt/+2GACwgLMDnGgSA9QjHMwRALTatxO62l7ftiNawpoDHG9OfzXy6is+4rj8jzbYtEvvHER++57XRY159/dLRO2eg/EmuyPw/flU5/22oBRjRDlUAo87tmYM12FgIoGgBhBuHNzZW+oAA+hqbfT11xz+6eFyLVgUAX+9u3fhuh2XtfOvNRT/fY41o7lg4uEZAAJlvx0ePeTUCRQ1d9125dtnwsW+f97ZSy8AQQF+b+b0D3vf36So+HVWTA7QCkbqvTp5xJlLd92xcfv8WrAUoh2kk0jx7xghQI8Xn3c0h0i/ZoQVA2iLJ+vFzpg6p1k8armkcL6VAdwH7IMHkIGAebasRJCYBAUwcZiFbITJs0tzRXVILIPc0eOAgAEULgIr8s/XxdRUC9A0BgPGSu1o3bNi47c9RK1DdOHHWJQ2R/iEXHnzOr7d4OIWBALwZyWxlLGAscMhYwEAABbxVxXktFfACzKGLZQGfruJzd49XqfdixOAZubU1tHpGOcDdbb/atmOALe9HRfvOU4QaiASrQABWrPWpB55vr2qa3ty18hfcESA7XxSP1f9CAOzy8NFbm7bsqB09bwZLYbAUpWN44QYu0+0TAnDshpm9QWNvuWzAi/tdCAD1BNhZo082ssd75trMp6v4jOv2d9S0X3z1zSsnb3Ueo1pk9XOW6L+7aOK6Oz9zxu7z/37sbbts+n0OLYD9LQToe2woB7hn1bI31558+u67hsoOGFltAkKG6495dM2EluNEbL+wYfXClZOt03ta9p5y1fuzfjJ5nqXKGXjczN8d6M/ePl3Fp6OqcoCRmvqGQXXVtjA/ApH/3TR1SuiF5dsio4VAaXZau+uatWmBIM5axBFsOcDKHS9vbEsMmXjduAaCGpESH3UerJaVRxQIgBv0VDddfUbXj7kjQJ5psH+M+gOuBdBnIYB6vR9teeTHGzuPGTbj2lFJEItJaurF3AnY5kn1w9v8eou3U5mOAN7sZLYyFjAWODQsYCCAAt6n4ryWCngB5tDFsoBPV/G5u8er1CEAXFDWnHXV7HPq1EIAkoMSYTautv9eO3jMaaAiDeXuHdtebI9SO0YVArBYR6r6pLrY32JDZoKEfjaxKx7s/soBolbW32pZeZsYs58YMnIYjy759qubtkcZoegPBEBXXYfdN4DRsL2O2x9qcoBRUYSsygGqN8BjQbLHe3Y4QQCY9l8/uOHZsR+jy4r9x5uT1+/j2v7cKn1Yon/8vFHv3/d/T7QZ/gdWDtDz2Lo2rx1wxwcj5k9bd0G+Yg+oWdh4rBMCoNoHa9aY7mV/bQARBMclSAgg/2b76zf9368UIADLVRPEngMlP7HGplBba0jRE8kibpflunUIYNsTi9d3HAeRbZ1Knu98/kGsk5+Lyv+Y9g/Vf/WMz7AM74fbX2ztPE6RIfyYUAnp3rbygfU7jhlYF9sRa0KVwSzieWJc/dLVO+AQQJ9ygA7zyZKoUawR0CC1D6Fhak4VQw++V5w34CEHAeyLRh+4b8l18+YfVe1V/bmzc+ftNy+69wdLve/S5/15o/X1qRMueeLpZ05tOq3PjYu/QWfnzt//bvPFl04o/qnNGY0FDq4FDARQQPsX57VUqAvw1rOdkpaOfu96qSQNEPv2feDuS5y7IV+2/u1YfZ10dnTLJXRcKMMU4rg+XcXn7h6vyNkU0O6zdU6NdgsozMYiWAtz2hTwi+AdZLE7ULd/j9AC4C93bXpk2Zb/Urs8OltehZNd73Z01Z038UvQee/Fh6ApYPXJw4Z97thQYvdf/7Ct4yOr5pyW2WdlbQoomjvSCru2eeaMERa00uzigJ+Dg60r7/n1jnos03UwfuFrpshKe8V2tP69d0C4q/1Pr0IfxE80z7xyBNQE/2P9gz/eFv2EaAq4g4uQY/+5+v5n2iOyKWCUmhdsX/vI9spT62vCFhcC7AllVUD0eJvyb+bTVXzGdX4uAQrgf7SHA346UM8b47/+ytrTUSQPIQBqvMczDjX5E00EOiyrfuLYt1tO4K/1QgDRFND64L6roClg41mDF515TCS259ln3lz9njX8mnGvjLebAmonOuW15/oc2yTW8+9ee8eT439/zKNPTmhhKANG1PHz56/979qWeuhQSIUAXYOH7nzg9DpZCLBwMF9vyhpOrRByQAB5N/NzB/q3r09X8emo2Xjsyvhj+JinLeskWZAP3zpb3IWSH733TteAkeObWXKSDuCYFvbu2Lqt7R/J2pGzZp7JgoISd9ixYenKl1HN9CRkCnDAz8PAxrQWKo+oLAD4dtfLy5ZvgDZ8XJavtdBzTIOx1n+/74W2JPdGtfbu+ENrW2cs8vmxsy/J3hSQWrfSD05ou7CoKk9TQDmdujsCWDSnJatqG4efNrDair77eusbu2KRhjGzoSngjk3L1rQf24iTW/TdV7e1dlnMb+rPsD34nV9v8XCKQ7EQoBAQwP4FzPui0atarrj+xoUeUYBfrl/35z+9NWfu9VnvzButr++N7v1y81ne7ps185stT69+kjaurKpa/+vfyGH8cv26SZeMo69uvWOxPKPcRdvesqxfrl93w9w5WssAuf2ZzV95+mfP5QJQ9kWjEy6+aNbs6y4YNbqzc+d5ZzfveO899SrUMXi8OrOZscB+W8BAAPttur53LM5rqe9x7N8WHnq2s4yZ1u+9q31rB3YR3vH6htd2iQVHZFBj08B2LxAAErahftDVvz0N+Zb3wqFkqHHi/HGyq3LOzkP7d+EHYy+fruJzd49XrMkBhj5eP+zCcSPrZSe/jnqqqLcsixNZw8YN6Vi7KaoRPimBP3DMgumDNrIcoMQHMHjuSiNg9HEaV7Rt89oNWzu6YvBHqKp60MiWqU1Io053tW169sVtO6L01cfrh40cO7IhC8Na4y9Qxr76rPGNf352a9RuDYCnw9IAQijQXVXjiBW5+Ew+I5Ga+uHnjWlulKrX0T+vWflcG4w5UtNw/uSJTdxocMfLK9Zs3hFNWKFjBjZddNmFYL2ODY+s3faPaDLZx1V4vE35N/PpKj7jOh+XsHvZt56+dpcm1If0+1exXd9rAAGox2+0G/69v2jK83d2VtnagUILQJEDtOztU3u2PvVSy3MftP0Tjlfz2RMWzzh71heO4YMj1uA80chZf9jQ59gEBGBZ0TcnT9my+vjBbz/cLBvOd25dN+oH77d+lIIjV1aNOP8Lj844tR600+z0viiFIHaA1tTA42Y+7kA/d/XpKj4dtQ8IgB7zv1kwCw11CONGO3793IvbOv6BT2M4Un3SV6ZfNtwxp2gYNz77F53VCPOgJqFHbUq7G8b8b+vFn7XXyooDsiQm8C0pSSBZAPgd4ZvKhJN7GrSSna+tWfObjq5uGHPomNqGs8ZfNLTOrnuQN86FzuPxLYAAPlLuLmiajhroRQ4Qd0ru2vrMmt917Iol05YVrq79/BnjRg+n08fan1+5bvuuLjJmdW3TiEnnN4lJ0vOwPTieX2/xcAoDAZCR3mh9/fXX/t83rpzhzWYF2eqX69dZlnXBqNEej75g3rcnTZlKYX9n585Lvz72hz96+NSm095off3e7991+53ff/31/3fxpRN+v2VzU9NQy7JklE7X+61rrlrz8+fr6oAqOPObLZZlDRz0yekzZtAnlmUtvf/e/5FyIfiAjvnwiseyogAL5n37c42NDSefnBW/+Mmjj5w29IseURKP1242MxbIYwEDARTQPYrzWirUBfTZsx1OnKPfO43JTTvMQkR0swBEttbS+7dj6BgdNnrQ9nVqRyXDArAObU8rlAeb42axgE9X8RnXmVty5FjAp6v4dNQjx87mSi2rSG/Ag1IIQJn8kxs/N+Mb0/Iksd3Jasuy8u/7Ruvro877ak93t2VZq59ZSxG1WghAKeuXt/xOZsjVnPmESVOW/58VlBWnRHrWMdAxZbpby3K7eQpL77/35M+dAkK9ggWgJeR/u+k33715Ebk9HS3rhajPhQoB0IAJQaBfvnDaafkLAe66/bsU8Ev2gfxEGlmttsgVydOlDRgwICuFoRAlGGZyMBbIbwEDARTQQw7tRUxfPdvBcLn6vR8gCMCp+i4rCRteXbL6T/UKt7w/NdsFvN8+Du3TVXzu7mPgZtdDzAI+XcVnXHeIGcsM14cFfLqKT0f1MXCz66FngeJ4y8GCACZcfNGgQZ+keFsNFH+5ft2yBx8g2rma3Jb3j2J4dd9vXnH5/3nspxTNyuS2xk6XWgBq5Dzzmy1jLxp3wajRGgugzzFYlvWzNU9/+StnUc5ci8Yty1IDZokIbPndZoIA1IT/vmh0b3RvXd0AjQXwk0cfuXTCpKOqq/dFo9d/e84tdyyW+XkyRS4IQGMBZPV7SvuT8eVPfgggK0lBljbkqmLoL7Xh0HtKzYhLzwIGAijgPSnOa6lQF9BXz3YrT7/3AwABuPq3o+hAEuWdQFrptVqWW8tKNyiUUQp1XJ+u4nP3Ql2VOW7pWcCnq/iM60rPHmZEhbKAT1fx6aiFuipz3JK0QHG85WBBAFoVvYw/3ZGtVj/vDokpEX3BqNHyF7qfb7S+vvrJJ+6+7wcSYvhr+19Uwn9n586Vjzyy8JZbNQigzzFo/uIOdNUDyt9lwJxVFCBPtJw1A68VAkgchC6cqBCSB0EDXnr/vcQ1kGSHXBAAVQcQPiIPeMN3FqpCBtJ6tIGbBbAfqg0l+SCaQR1iFjAQQAFvWHFeS4W6gL56tufr9+4LArAvSO3fvguU25JcIo7sgxpZWmlYALd9V1rtlttuLZRLmOMe+hbwOSn5jOsOffuZK/BqAZ+u4tNRvY7SbHdYWKA43nKwIAAts01R7mcaPqup/atxJt1VNwQgY2w1j62y2fdG9xILYMvvNkudPDoaBcNqxO4OXN1j0AoB1KID6XpyMDKAVyN/isbVEF2DANRCgKzFCKoc4MBBgzQlPxI43Lhhgzvbn0v8z209WTFxZvNXpk1vqa4+WkoVaHchKwSQX/7wsHhGzUWUogUMBFDAu1Kc11KhLqCvnu35+r3nggD+c/Xtz7QP/Nqt05vkqN1aAFn7t6PowB7ntdZRRyWjBVCkSshCeZo5bhEt4HNS8hnXFfFCzakOsgV8uopPRz3IF29OX1wLFMdbjjQIIKvkXn8hgM7OnWrWPRdJ3rKs5q+cJUENd0g885stv9+ymaJ39SCa/F5+FoAkO6juKXscaIG93MY95lxb0i7aGFQBBXlMFarIVb9Q3GfInO1ItICBAAp414vzWirUBfTRsz1vv/dcEMCejcvv3+JoEdex5p7H2yKie7Oi3O7s345p/xB0Uzuajr3rjxtbO2qGXzdrpN6RrlD2KOhxfbqKz90Lemnm4CVlAZ+u4jOuKylTmMEU1AI+XcWnoxb00szBS80CxfGWkoIATm06rU8Svs9CACoN0O51fwsBtPhZK0CggxN3YPSYMbL0IGtWXAbw6jG1eNutNaBpAbgHICGArPtSUQBVT0hT5IEA+lQss58EAAAgAElEQVT1c7MASqHJQqk90WY8xbGAgQAKaOfivJYKdQFOCMCynD3bw3n7vVOXpSz8fO4GzL3cox1bN7dHQ/UXzr58WBXs4WjepvRv73z2zrXbRcBPF2x3VKp3NmqGL/X+7YWy0QE7rk9X8bn7AbuMA3YgbJQt+1SFQtUfb2i++NJhx0knUc8kW0hYVnfbhl/8urWjK5awrECouq5++NcnDf84Hs3CTlewX3TbU0tfbK8eNmPOhXXOE1mWpTTE6qKTBEKR2kHDx05qHpilzdYBu+JiHcinq/iM6/p3lc72e5Hjjhl32fBl40+EDm3vbTnlG29yS79gsO6kusXzRrecFLSP/+ErZ0x8Y2sQ+wVWio9pr+Cxjz45oeVj4kM4y94lP5k8bxB/0rn5V5Mf+/vG97A/378cM+ri05+d2IBTWqpj40tXPv73je/DV5Hjjpl89fkPjah19JTDY6y/60ejN56w7qWxoxwXjH373lE++vTgtx9trsdRWdDC8MPJ525Z7bKR7FYYe/+NRff+x7K27ljKsiorms4a+uxsahwIP11vbmm5t20tjq1m0LHjJ53z6Mjj8Ruvw+7f3elra5+u4tNR+xqd+f6wskBxvKXUIIA+pfg0OUBVArBPOUCtN56U4tMS6X2OQd2eGPsrHn/S3c/vrtu/m8lk/vfYsdQST9UCkBtnFQhQwYJfrl/XMm3K+l//Ruurp8b2KixCXQD3Rvf+/nebq6uPJm1F+vPiSyfQE6I1BaQPc0EA1PvgnvuX0piz4h1uCCAX9HBYPaLmYkrSAgYCKOBtKc5rqVAXoEMA2PRY9Gwf1rZseZ5+79RpOWuJfrqr9VerNrXuiiYsKxSqHtR04fhR2FIZfrL3b//K2R/7v79tP2HEDdOaldU2lgZYTVPnjq3P3u4Yw71D5Menq/jcvfSMhJF5on74VxuqLSvZ+cet2zpj1Xiv2UmwWoTHXdvQ1AD1IN3bnnhwfUciUntqU9Mnj05+1LH9jWTTzMuHRxwQwI7fLF25JVo/fs7UIdXQf1s5ERwvMqipcWAEnT/WMLz5lKMtAqrSA235ydKzl/cR+XQVn3Gd93HClggBDB9/xvyToVh1/RNvrHjPGrdg+rMjKwgC2H3WqcvOPMravWPRinfbUo5ov+PJVSf+bF9NT+qMb09fd0EFn1cCB6efvvuuodzs3QkBtD256pTH9liDTlhyyafqI/tef6lj/WfPfv2KEyyre/1dT47emOKvrD3rX2xf0RavGXn2zgWNGgqQDwLYd8JD3/wUu2513ajTj4/YEEC4deO7HTDWD5fc1b61seHZiwCoqDnxcyM+XdH1++frb3u/K1w1adLg8Z+wOl5vX7Jhd2f1J9c9OXpUpWV9+OpXp7y2se74JZedVG/tWf/r9p1nX7zu68f0a9j9uzt9be3TVXw6al+jM98fVhYojreUGgTQZ0O+fdHomqdXD/jECVmb9vWrKaBKXKfS+jObv0LNCPpsCihL8d118tILVShBgwCkJIE8o+xWOGHSlHt/sFTW4U+YNGXYl7502tAv5oEAKKq/9/t3Pbzisb+2/0W2RZQHV7UALctyawe4IYBcFsiKFGgQQNbahMPq4TQXU8IWMBBAAW9OcV5LBbwAc+hiWcCnq/jcvVhX6f08Wt7e2rbquy+2c7Zfw4nEQWPbnrrvxT9HGqfNuaReS9fbR6vZ/tMHn+2oFoUnDAHYBAFxMIQALLlZ64rbf7HDqWHh/VpKa0ufruIzruufLRACmHTbNau+jPu989tTrmzDbPnxBAHw75ZlbV5bdscHk26+ZtVZdIb3F015/s5TTn80+uqVe0/d+cMz6uhj2OvdppHW6g37Jt08ZdVZSD1SIQDCCE4/ffcdQ2sUSgFs9rffnnhV286zmnfePJixA6t77R1Pjt9ccdPD0xaf5LiyfBCAhZl/dXPtWuCrN4EOMKI5s3Cw2BCvKHr8s0+OGycA067Nawfc8cGAiWPfbjmB4BLbVvL4/Rl2/+5OX1v7dBWfjtrX6Mz3h5UFiuMtBwUCOKzuU0lejCwEOLCjMyL/B9ae5miFsICBAAphVT5mcV5LBbwAc+hiWcCnq/jcvVhX6f08Dggg2dX6zMrn26ubZ84YUeuiivBB09ueWLy+o6559owRIkKTpxNHu9Ra+8i2aMOo2ROHiTBKxxp4Hw0CQJpJnexA4f06Sm9Ln67iM67rnz3UsDYVb3v2uVMe2TNryYyHvsCFADYEgFuOmi8S/n95acDM9hG3XbMi+kzlktRDT02YRbR/DLabbh53yhNrF+0W+XMFAgDuwGP7+BTOsbY99vgpT6ZuWj598WeVL/BEx04Z99YVRLnnnwMPASD8sfvS0TtnfFI5z7uLJq67M9L41k/ObsRQf/eI5o4Fg1Xwol/D7t/d6Wtrn67i01H7Gp35/rCyQHG8xUAAh5XTFPhiCoQsFHjU5vBHlgUMBFDA+12c11IBL8AculgW8OkqPncv1lV6P49eoh/6xLCJV4yismdkASiHOnnULROHQZXK8m2xYZNuGN3gOg2x/Wtqkl1dsdrm+bPOEQAAswCk6IBl1VDmX4UAEjs2PfX4lr/XNM+edY4LXfB+SSWypU9X8RnX9c8ITi0Ay6pquW3so18+VgbzDAH0fLDijl9c+doxssJ/4/2PfPVXdevWjx2VeG30mFfbKE8uIYDbrln18ZdOnNm+e8y5u+c0qCwADN1rV71wiS0f4IjqXV/1wPHXO9L1sINHLQAu8vfCAtAwDh5VfPXClZNfJdGB7o1Ln/nqC91WuGLEqKEPtZzaiAoI2a8ox7D7d3f62tqnq/h01L5GZ74/rCxQHG8xEMBh5TTmYowFjngLGAiggC5QnNdSAS/AHLpYFvDpKj53L9ZVej+Ps0SfqvFrhk2fOWpggCAARQugpmF4fS0F7ckzW+aOdGtAMKAQ+URN6L+6Yie7WABCdMAWksSjsRzg/1T+hWsax7dccrKNHHi/klLb0qer+Izr+mcNhxZA8vVfvXHna8lJt01Z9eUqhxygZVmVx8y77aIlQ5HYn2q/dvxLy04nFj0GyR0Nrz91LvQhJRYAVhZsXfrIGS9U3LR82uJ/2HKAGDAf/+yvxo3TqgD6GUt71AKgIn+9qAGuwVUI0DcEALvF3m9btvLV+Zu7rWDVvLsnLPlChYEA+udyZutD0wI+pzWPF20gAI+GMpsZCxgLHBIWMBBAAW9TcV5LBbwAc+hiWcCnq/jcvVhX6f08Oj9/1+Zlyzd1NU6+6ZIGXTOSD5retvL29TvqNc1I+hKPlm6aft1Ya8PSlS9HB35tzvQmiufzFQKgHGDljpc3tiWGTLxuXEPA+/hLd0ufrlJ8CMCub6fY/tNDdz5wep0tB1ix8d9fXbav4fXHz23CuD22YW3l3R84b0Bw1t0zHhrqgACsnrYrp/x2xbGNb03dc8od3BEgO20ej9UvRv1BKARQL7jztdFXv7r++MFvP9wc60/9woH1Wp+u4tNRD+y1mKOVuAWK4y0GAihxNzDDMxYwFuiXBQwE0C9z9W/j4ryW+jcms3VJWsCnq/jcvfRMokfmKOPf1XDJrRM/nwMCsGJbn7h7w99qmq6eM4bF3+RlKUdL73hx+YptH9WdM/+qZsgZe9AC6Hz+wR+3JodNmpulxKD0LNfXiHy6is+4rq/ROb/XJO5Sb04etWX1pyGyVRrpHU8ygbFLR78NdfKY9n/t2JsWNEJrKYAEdiy6/92OUef2zG1QWQDQRQ/l9BqH1+7cmphPTQGziOeJIfVHV+/AQwAkcJhHDtBhOTTCP1B3sD/D7t/d6Wtrn67i01H7Gp35/rCyQHG8xUAAh5XTmIsxFjjiLWAggAK6QHFeSwW8AHPoYlnAp6v43L1YV+n9PM6mgB+9te3lHdFw47gbLh3sLgSwRFPAzvUPPrKty+KmgFZ05ztvR4ZMGzVYi/Nps0+NmDutuTpvU0DZEWAHcgeIg3Co//h0FZ9xXf+s52wK+MrP3rzvL6kR1074zdeP1cjzbY+tOuVJlPE74ZUzJr7RSgE//8RX37xy8qvYMnCXXQiAX+5ecd3TV75pWdYxSwgC0Dr/RZIdb73f8ZkzHrqg1rLi6+9+fPSGVF3jiYsuqhtg7XvluT/d1xavu+DsjvlZmwIeO29h4xk8hnDj8MbGyg/uu3Lt/HxNAaWmoLsjgBXbum7Aze92HXfsvMsazzjW2vlW2+IXdnf+yyfXPQ5NATvWPP3VV46edd7A+oi18603F/18j0VKB/0Zdv/uTl9b+3QVn47a1+jM94eVBYrjLQYCOKycxlyMscARbwEDARTQBYrzWirgBZhDF8sCPl3F5+7Fukrv53HKAQZC1XUNzRdfOuw4OIIuB2hxs0D47qNtz/zsd+2d0WTaskKhyHFNl8wcVe9K9e/YtHTl5q7akbNmnhmDGgFFDtA6btj02aMGah0B0jteeGhFa3fDmOsmNWkt4L1fU2ls6dNVfMZ1/bOBJgf4L8dMmjR82fgTQZNRk9BLfXDnVSDy/+Qle6c82q3p9lNpwLgF05/93KtSC4BH8t6W0658szUlIQBAAbY++9Ks1e+3/hM2iRxXNfnqix4dcQxun+rY+MvxP36/9aMUfHXCsbOmnbt4RK3bI5AFoF4rHR8hgHeUzz+NiXovcoC4U+z9N66987VVf4vHUpZVWTXi/C88OuNU0siM/cdvRy/9y8b3YGDw1ddPf/aKRtEawOuw+3d3+trap6v4dNS+Rme+P6wsUBxvMRDAYeU05mKMBY54CxgIoIAuUJzXUgEvwBy6WBbw6So+dy/WVZrzHHwL+HQVn3Hdwb9+M4JiWcCnq/h01GJdpTlPSVigON5iIICSuNlmEMYCxgIHyAIGAjhAhsx2mOK8lgp4AebQxbKAT1fxuXuxrtKc5+BbwKer+IzrDv71mxEUywI+XcWnoxbrKs15SsICxfEWAwGUxM02gzAWMBY4QBYwEMABMqSBAApoyMP/0D5XMD53P/zta65QWMCnq/iM68x9OHIs4NNVfDrqkWNnc6WWZRXHWwwEYJzNWMBY4HCygIEACng3i/NaKuAFmEMXywI+XcXn7sW6SnOeg28Bn67iM647+NdvRlAsC/h0FZ+OWqyrNOcpCQsUx1sMBFASN9sMwljAWOAAWcBAAAfIkNkOU5zXUgEvwBy6WBbw6So+dy/WVZrzHHwL+HQVn3Hdwb9+M4JiWcCnq/h01GJdpTlPSVigON5iIICSuNlmEMYCxgIHyAIGAjhAhjQQQAENefgf2ucKxufuh799zRUKC/h0FZ9xnbkPR44FfLqKT0c9cuxsrtQUAhgfMBYwFjAW2A8LGAhgP4zmdReziPFqqSN+O5+u4nP3I978R5ABfLqKz7juCDL0EX+pPl3Fp6Me8eY/sgxQHG8xLIAjy6vM1RoLHO4WMBBAAe9wcV5LBbwAc+hiWcCnq/jcvVhXac5z8C3g01V8xnUH//rNCIplAZ+u4tNRi3WV5jwlYYHieIuBAEriZptBGAsYCxwgCxgI4AAZMtthivNaKuAFmEMXywI+XcXn7sW6SnOeg28Bn67iM647+NdvRlAsC/h0FZ+OWqyrNOcpCQsUx1sMBFASN9sMwljAWOAAWcBAAAfIkAYCKKAhD/9D+1zB+Nz98LevuUJhAZ+u4jOuM/fhyLGAT1fx6ahHjp3NlRotAOMDxgLGAsYC+2EBAwHsh9G87mIWMV4tdcRv59NVfO5+xJv/CDKAT1fxGdcdQYY+4i/Vp6v4dNQj3vxHlgGK4y2GBXBkeZW5WmOBw90CBgIo4B0uzmupgBdgDl0sC/h0FZ+7F+sqzXkOvgV8uorPuO7gX78ZQbEs4NNVfDpqsa7SnKckLFAcbzEQQEncbDMIYwFjgQNkAQMBHCBDZjtMcV5LBbwAc+hiWcCnq/jcvVhXac5z8C3g01V8xnUH//rNCIplAZ+u4tNRi3WV5jwlYYHieIuBAEriZptBGAsYCxwgCxgI4AAZ0h8EMG/BDelMOpPJZNKZQKAsY1mBskAgECgrCwYDgUCwLAB/B8vK4C/8PRAMBK0yCz+EH/w88D9FcbiXZVnwUVkAvhIfwjb4BXxjWfA5/Um70y/yT/pK/be6I20mjyCPk8nA+Omo0iTqGDKZjLqvHFsmk5HnkhfCh4Vv4Ih4cLgE94/7dNrZc/1pWekcB8xkLBhUJp1JpzOZdDKZTPYmexO9vYl4Ihbv7umJ9fR07+uGn56enngi0dvbmyqDqwuFQpFwRWVl5VEVlVVVlZFIpKIicvnEy/O4ms8VjPfdp0y7HK/Hsiz+V1kZ+gn6TxDdjX7Bj8kJLfQP8hH8P3shbyCdJxAIWrAtOFcwECDfwqMH4SDiCOTctu+B0waF21jsH05vlC5EDqO6peL29j64GZxcnoW+IxdC7ye3BzvQ0wIOK/6DDkdOLB4B+k04tupv8mlSnxf10VB8D49r/w0n6WMCKhP+mQmAO8LcgM8D3D/7lwD+mgFvznzx1KGF8zTvcd23r78hFAoFQ8FgKBQIBMoDwVAoFAgFA0GYskJwx8nThPORU4FFcIZSHYC9h12P5h7pTsqfNAHCjZS+iluy3/Lkhh+xC5ENlckKjoBzAtqa7o5jipC3XpuJ0tI58JDpDO6FNwkmdpzb4cfCeQV/s2B2oTvHf8JW6XQqle7t7Y3jTyIRh4mlN0kHSMPu8AiUl4eqKisjFZGKiory8nIalTxuGn8ymUwqlaJfMplMbyqZSsN0lkymksle/Aa+h6PK6UAMBK4fn7Wg8kPDo92SyeS8efPyeJp3V8l6EO9z2uWXX25PSuJ9RyOn550nNPGm02YM+eqESc/5Q1sGg8GsL0rtQ22qsf3EeRC5mfqL+00qX3keZhXHHKJOTVlnIXXqoA3wliZ7k8lEItET6+3p6Ynu6+np6YnFY4l4kv2HHC8YyKTBo3FihYcE/sEjoF+n4P0eCISCwSA8+vBPeXk5umu5NG+gLCD2s1JpcklwQvBF8EnyXXjjZtIZ+CiV/tHyh/LPk969pY/5Nu/XBgLwYz2zr7GAsUCpWcBAAAW8I95fS9++fh4uCGENJ5awtDIJlQEMIIIuhgAwIJMBGkdlHPDQQpqjGbGSFpG/vbBW1x/KctkRRKmLDy0s19Yx2gpGRmjq5xQoSghARRDcaIIa6UHU48Qj3PfswEEAdB9gVUMrklQ6BYsjXB7FE4lYPNYTi/X04BKpu3tfIpbsTaaTSRhwWSBYHgpXVFRFIkdVHRWJRKow+A+Hy8PhijEXjClcYObd07JCAIg18WKfwn7CAsjJRLhFDhkA4IkhARUmoIiaIABYGwaDgASIVTesrYUzBixHfFdGUAHjCLC61Nbh/JW2wpZBvgowyT1lKKgei+xPjwdH/ORbYqAUKkLwwyEiuZ0NhGX1w/5AAM6AH8PdPiYgGfMfahDAvAULIHgEFAB+gmWBUAicrAxAAHAv+C8hSwqsJOAmwhDBKwWOCX8HEC8oQ+gTn7iygHAzMYnxzbSnQYEXELhA8AIBMe5giT1kfyEAConojqo4TS4IAOZ7CKhk8J7B4D+RSPQmEowAYLgNkRVEWfiYhIJBQhUrIxXh8jBFVnQI2pIBBwUCoKiqFyYzCPxTyaQa/9OcTNcuQYQA4n5w4/CHniMK/in+T6VSc+fOzeO9RYMApk2bJicaOZOomDhDlhK7FLOSey85XaiYuPruU+EA+X6kjbNCAHRAFUcoHQiA7jXdzd5kbyweRzgb/h2LgxcmUynAnKR74PNDoBbMkhJLyEAkT1/CmwSfePBMevSDIQAFQuylAMsiEEZomIAAUhTtE2KFnpvu7U3SOziTyfx4+TIDARRwqWoObSxgLHBEWsBAAAW87d4DsznzcS2Fb1W5IsaFFy2SYaWLS+WQiMoYFJBhFYUqMlUL6wzcRc1FyBWPGsmID+1Emftbd/QlVzZZcxSOtTWtu0VyBuMt+xNtd/Ww9qKKFslwderandfY4v45QAB5U2GPjMQPONxTbjnlVPkEsMzGtTamx2BVhD+QiovF47FYnOL/eDwei/dAag7zFIFAoCJUDsm4iorycLgyAmn/qspK+DscLi8vp2X02Week8fVvLtK1oN4333K5ZdDLIGXzBlQEfRDTGbzADjMJwzATvyDR1HE5vyMtmI6AWRVKahn0glyVVQIQMWkECoQxywLZDhta/uMFsbTaLIG+U4IgJ1fYw3wKCnpj4le6Z/ymPwIKCF6lriRHZIiSSWk1AJ79c8cMX+uWBTvNWWkM7DqhrPwn7DcFvEan57W5pY19NTTCudp3uO662/8Dsb/ggUAfyCWCUAA5gmR+sEYgA0E2EwTiqpkMEZzo0Ck+FbjzbVdixyPM/8uNgHFuUz1oF8pmSl/MKdZxmn/7CwAchhtP5q8IViyDyXARGIAQLqf75iItOn+wReQB02lemHGScRi8V4gG/VCkA0xGHwHowoEKsrDkUhFGBhGkVB5eQiIFUE6KmViJQRAeVQR8nNitTedSsFBOf7HSIunAcKMJRsBbhCyNoC4gT+CngBzHsX/yWSyBCEANdqXLx0GL5lmYnuOjOcVHpM9aci3p/qLwqRTeEwKp0nDzdUZyT2PqTiUCiLIz1XSXK5ZwkvaX3IKJNAjqRzIa4vvi8WQzdbTGwewO4mBN/oVEIzIqwkeRY9JlyGnhTksuAEix4AZ4RsvhGl/hP4EI0d5MmxSTDKVRAYApf/5X0QGQDcjPCD98I+WGwiggEtVc2hjAWOBI9ICBgIo4G33HpjNmcfpFBEpYYLMZv5D+gtesIgIuMnYFP9TAk3y8GUhgJaskAuRTEZN1TrWJxTVaJkNtcrAzQLQMvkcbYvkkkr8VveVv6vsAEn4Z0RALKyJ103DkCxoJdrXE6oUlrkxALGLkn+DVU2a1twU+id6Y5D2jwPfPxaLRbsh8ofPk73IXEzBKrk8FA6GKpDzj4T/ynB5OQb+YQADwuW0iKb7NfyLwwsXmHn3tMmXT02nGAIQ8RDS8DEiExCApAAwkZ/iNLGE5qStEr2xT9I6kCoAuBaAQzgsBBALbcuuWEHYgJPwHN+phQASKZAFIBqMpfqVhh9pC25H6QGl5iDbn7EDRsaKHMUvdrznKnvJ95V6p5Ww3xVx8nb5IAAqBIAwj8AzDPNxVS5J5fwxBXBl1tB/KwkIYMFNiwQLANypHMAARCUJArApAIx5KowAdJZgQIAzdhjFrBR0L44smPYvwn4beCL4wN5SGp8+ExOUjgFAsUV+CEBDFJXZhKuZ4BCULFUKAZiNz8RpWQsgcupJCPox9Z9AbJEI+nSL4VEqD1VEIkdFKisjkXA4HAqV05QfwBMhqMcQABSUIbOafpJJIHIz/x/S/xBYwQcKWsExHlu1LIS3CZFLuGV0fTL5DxnjXqBFlQ4L4IorrpDTgpykFKBQmbkkDIm/2NR0EcNLSoUE4mUpgUTnVfhSfuh+V2ozlTYdybeY9t5UJzpyHw1td79Ess4eWXEB4pxkMlYqCf6WSCRiPfB2i8Vje3sS8XgilUxmkkBFscrSFgT8AAFItgyR+CiFb2XAhXAKFdUimPEvL4fgn8AjxPiANYbPFKPOKkslnckAio7eyvl/pN3R78lkCr+CIRsWQAHXqebQxgLGAkeqBQwEUMA77z0wIwiA8qhIwLYoHBOZVi7Fpsp/uToRv1PYb5e8wtoZs7dynezOP7jzpWqiXk1lyKUM11FT+ORSCsgairs5CG6kQC5xiMWQhRcgDq3tK0qhKZLV03KIYXDyAw8g5A9oPYKpDFxg8JoDl7YJDPuB7R+LQ74/hhAAMgF6U+kUpsoCQOwPBiHJH4lUhaEQN0I5/4qK8lA5Ep/LMfcJYQ7y4eHsw74wrBQggElTp2QwYGCbIKoE8BKStClIo3WwlhlzQgDOZBvVDNjMbbY8uivKVThjfv6TWQN22pajdGcduHRLbZGda4WtMVakd+lggVjYiowxeRH6tiNoZ6dTfI+yf0oCD7/DuI/HqDwL7JYy5BT7ar6gRqS6m1C1rWSW09dUTEtpZRgv5XPx8xKBAL5z8y0MAaBbIaEcokt0uKDQAmBWk4IwcR2IzPfLxD7dH7VqSco9iI15AlUmJ0EQUKge5KjiAWACh4MXQ9EKTxq26e0bw/UbGhGJQRn7BklugIjSMXqicB0id6zJh6Qr/EBcDdAjFeeTNIwVAGGRcLgCyv4h+q8ox1mFIn/2A+YYoIiASKXSQYBFjTl/ZAfAt4QIUFhlR4kYZ8JNwRpuZC0hHohIq5r/p+CfyFGpVGr+/Pl55jTvhJGsB/H+9iQIQE5JWm5f4wWoW6p4gZxP5IQj6Q+MayoqJHJuVN+JuWYqObGo9QK0o+TYqy9K9kwxZWivWret8gCI9JWAy8lDMslkKg50tjiWsnUD6JRIxJLwHXh9ugyS/IjL4qwiZjWecxgDKCNIMgAwCuX8yW/gBYhuJIxGA0C6AL5x+Z+MBdwWggCgBAAclcJ+rnzBugByvzKrbPmyH+ZfqHn3Fj8LPqMF4Md6Zl9jAWOBUrOAgQAKeEe8v5bmzJsruNMU9kPaPxQMgbSOzL2607AuGT9ex2DCVVZcyxWMHWyLcgM1XtJiJLkQyQUB0AaaPl/WCN8dlakESPVEauWCKhyQdVWkEgGyJD0o6GcWgH0Aor/iagRq/DHln8TaW8jzd2POHwiR+GciCXRcqORE6nJ5ebiyMlJ11FFHQbKfmP5Qi0t5OVoFibuElHpYqzN58rR/K6BIm3dPmzh5MnHK+RZg+p+Df8kCCAYhcme5CSZWsyAlM7clvVNRDADMiYgorKUXABVADNqEgoAd9UPyn2EoXRrAWVibNc8vq3NzsQDUlJ26XlexMPE4wBITJTiJC00cEy7opuwgxks2A4ViQyKVK57My2VnoChje5ui0ueS3T0loasQEMoAACAASURBVBCgQ5ROjQAVBACW+yUCAdx0y3cxi4zxP+mDAaoZKsOHgqIERjwVpFPm7VkSRcgDSnBGKlRKPUDGCDAgkbX+rOUotlbvVBa4UEbU/Xgb2LqMcid1RpIsAEH/x6J/ynhmMikO/uO9iVQ8EUexEcz8Y+xOGAU8luHyyqrKo6qOqq6IhEIgq8aDLwMhQQruAFNIowoAZGapVp/RAErd0w/XOAlqAYJW7LEBVLwrxx+K3+jRkOICXC5OoT/+EBCwYMGCUoAAvvGNb6iBvRrMO8hLCgXABaPD46m+KOVrVyUiyZy8BgE4GEZCsNY9Namwu/YGlLw2je6kEQFyxf8SUNA2kHl7uJXAAemNJ5IAb3f3ROEl14OuB+6ivmHlZeK0A0BAGb4y0pm0wDqtsgBgu5j2Lw+XQ70bQXwSR5YYm0CoWEqS/mO7VjJFnBUK/kFYB+tXJFmAWDDLfviggQD6MTmZTY0FjAWMBTxYwEAAHoy0v5t4D8yumz9PQAAUQ+L6LxS0MIiiBYc7N6tmFeSiBJnVEHZB1OJKqKpJUS1FT6sQtXBai6M0JqQ7LFeXNVpaQ55X/UU9glYpkPVQauxEixt5Z/JDAIoKN66SYbnNOf9YAov8Y7Ge2D6gRMZiCaDiAuE/nU6DjlF5KALKW/ZPZWVlZXkFsx1R60gVzZYmR+PDkp3WUU2DC0jP9u5pEyZNQrFzCCWAZsIUfw7QbCFACtRIh0KwSmS4TyqVYtlNvSpEBp3jMIjHQLpC6AOIFTYR/7EtBSbc4V9C/8+p1G0H5A5tSEVUQl2yu51TMoFVDEvzQ/Z5jHcorqfHkOi3GPmz8DV1DMDEF6MCCgwg0QCVQJD3d52zwo6cSx0QiQDZIAClL4AkBZQIBHDzbXegIjgASzIxCEGC2hFAhm5UBSJmLPnsqEKNXJvEW2qy/xTC2d6ldRZQp5psEADrYoj5RE/v53gDiEoiQRSQMxI99YIybdf8c+Y/lUS+EVKvU+lEIgEpe46MILAPhoLh8hAI/lVBiREUFgVDIhyjCu0yEghATAHPxIQmGwKQCVWCACh7S07MGGgGHtJQMBRG2raM/+liKUiTPxT5Q5W4KARIJpM33nhjiUAAaqgvI231jalm8tXf6cUq43wVIlRfr5TWpthY/VybdtRvtTeatpdWzpYHAsj6ntVefKqgI1OEBC4o60HivSD419ONADeo/YP0BDoPzWtc+4e/M2fGjsOtjEz7B1DXMxiChzpcjr4D70KE+oRyjFAqYdULUdTCWv/cVgIrXVBxEIl4yFYRLBVqUSEFazIPPbjUQAD7uw41+xkLGAsYC2S3gIEACugZ3gOzb18/j6TUylg3G9ukBQMqBOBOaORSJ4b8KoZtWvAjVyGKWru95smaz8+FMrjz/+5oXGNuyyWU/FwiDllLDHIxBdQbxsW3CmeSlq+wr9BWBMohyvul0imZxYLFEMT7Pd0ggwQ6SFD8j8WQXEWBa+LKSKQKfyorAAKoqIBsfxiS/uWUPJc65LQyhJURFmUI0jIGjphs+8Lnv5DH1by7StaDeN99wqRJwPPk0QZRQBJXb0wBYI02jOqpHSC29xMyEyJti2IBzhwu5WlZQx84KOzPQIVQCgGoUxcQKwCqgs3cEIDNyVfUMenCVZhAZZe41+Lqal79Vi6pVcpJkKJ4cQmiApfFAonyqrUGUKkBdrjvFPzTQCv13uXhAmS9xRkrJXexwS/RXEt+kslkThvSVDhP887uvuX2O6khALEAZHpQaAFQKM9+JFsDCiKJQ2Jdve9q9TXdLrWDoK2Egq6osYr41uOdzmMit85Ito2ZBZB1YxG94DbYLo0kRoFwxKx/Yv6D7BqS/tPMKkGiRFVlZfVRVcQzgqKiQBC1HzHvL1TYSLcUpATTKVKGxO5/NpWaCgBQUg3+cUR4VD9SVoaKJeU4mwGdW6JmMm6Uyn9YqYC9CkQVwP+UMCxcuDCPGb27is85bfr06SqUpEEACljpqP/XPldLn9RaANXftMS++qd8hblxc3ki+UZTu9u6sXL3m9T9KtQspk4mXK5fVkahNfHcenp69sUTEPl3M+mEYn+EhUDGX86KPCfj3wQzZdLIAigDqgho36LGLUT9UPZmJ/+pQwdJBlJHTOT8g59SWQr9k0JWHXW+ZOFd8lAAAahKBUtgJISBfTB/+OAD+Rdq3t+AfhZ8phDAj/XMvsYCxgKlZgEDARTwjnh/Lc294XqqxoQuV9gsC/5UIAA74hKhF/UZ0sJsyGnILgAiTyu30SADLbzXVh5aBCXXWLQcURcxqgVVoT5t6aPVCKgHQWFCTsVkzf/LBUruwIkTd5IZgMpFuNSAZlipRC929INlECj79fTE9mHf4+4YyP4loasfrHJI3g+i/UrQ+K9E/S34wc5+uOKBWAa0zbk5GXc65A4MxPzncJKF7iniOPWUUoEAoO+erOwXVb+IAmCwzj0oqBElpusljR/quImWorEAuE2AUKTAKgII+znKIwiAbrFcN6ssAElXkXefTioULvWeWzL4d1ev5PpEYgf2YlcpYwkQbCQgAFrNUm94CuoBqpD3VYSSMmkvE8uafx5ACACoCcK5DwkI4NY77uL24CGoaZJCE9wUkHpKEA/Fljehhn8Od5JCfxztuxoAqMwOhQhQEAhACfgFBMBlNSqmgJl52WAPAx2MxKCrKJGMINrBwn3M50NWHmwUCoUrAXM8qrIyghVGZB3sxMbxPx0Vaf/QtpRY1hbJAUJbdqz2F9x/lO2HfqWC8w8eTkIAgUAAZ7UK0C7hfjP8lFGFNpH/6YeCf40CkEqlbrrpphKBANz4uFbnrzEC5LtJy9trr0iJBajbZ5183JG/Wlmgznt0OzTZP20DfaoR4ha5rE3jJDxQ0uxTqRTUsiUS3QhyR2MAP6WTaQKM0hZNaBmrLMVdXxQgQB6Kzhgos6TOv2h0IzL/oiUH1yyAP1O1Cde8qBAApv3BIWW5CiX/+R9WwKACFQt0C0Sty4NLf2AggAIuVc2hjQWMBY5ICxgIoIC33TsEMG/BjaJDthRfx3WxIGGTJoAQarcbtanUfQkTqNlRNZKXSR6VdKulUtUErFwAuXmSGvNQgw+0g8gxyM/V3bVllvtQuUABzPMrkb8QHaaMguD7J2PAfwSqfzwW6wYBZOzrl4jHehOkOQzy1+XlUNYfroiEwxDwV1ZWovJWGBX+MPyHFbnQt2MuMg6MIxRxadzcTsMsysrK/q3x1Dyu5t1Vsh7E++4TJ0+i2IjSsiA7ibkdOxDgan66RgrmueUT4VMCq+LkK6r9YehcRqX/hAPA7pkyYBDYHdsYvQJKKRcCMNHAVoBzu670Pe0rucLm5S+uqjVv19gEvJwV6t+WZYVItwBXnM7onSAM8C68ENE7kEsoxE1w5fxdEAAc272gF59wsYOnOQiW1nYtANbnEtcFHwEZc0LJSQHBJu+p3dvv/D42BUPpP0DNqAkAT2M03QEdiYMw0s1gvxC+FxAii+xXAsdhwr96xzkJaas7cnW3nD280y7yswDsb0WzBuftYwYANuUj+lEapEZE/hzURTD6ZwYTPivB8mCkMlJZVVWFHCOorOa+GuQ/gpENmVXqWyqap2NAL7EA6qAmuvZBzZOQicRKh0yaqNpA/seJLhQKyR6J8jkiAEHK/lPkH4/HVSFA2mbRokWlAAG0tLRohQCqgI4avatdALISB+Qr0p381yR1JPDkfjlmfaO5CwFUTFzDx7W0f5+uyz6HzSUTSUBwQO2f0v7QzxbbTHCDPZjUUdM/xQ00iUojGVyQdbdL7Gh2B6cMo9g/1P2HiflPwjfsADwJKc4pGlOQ2h/MXVztAl8kWaUSXBW1ApEmg7iBKGgCr6a5M53OPPjA/QYC8PSaMBsZCxgLGAt4toCBADybqv8beg/Mrv/OQqWyWlJkWRuLRNth+ULpskCQxKJkIl1GPsqamMMwLXCyc7AiXtIgAI1W4EjbKt2PcxlD3d0ds8lv3WkQyeB1x0u5UqllyDZk1W1cEhOxsLcXE229mPRPJCjfj4sh+AEFwCRIZ2E2MgQ82IpwpCJSFamsiMA/5eFwRUU4EgpTDTOpcGF/YwoLYTiQE+ZacZYgwziSb4oWTFLFboloAUycPFm2ccI+zgwBEMDBQTr0YyM5QArQylAPUWpu60UAVHVCETWtJ+k4GTSIlo5TPcQdtLvY+1wA7kCRaGTOGgG1qaSbCKCu7NVDQTEC/jgbxakifwQBpHnYKgTgjP9VuCE/jKV+2+fi3n7QNAgAlLlsCKBMdOhOW5kSgQAWf+8ebgIQhAIZuxYApjHwEAIEuIIfOE8Mnyk+YMtGCHk/mwqgVQQILQC7m6mWWfVmaqrfZ2CR/ABdC+cZu80f3hYh0CjuBJVVw97EbE4mgfmP8RhL6FHFs8jXgmtBPxGYfUDwH1qKQiURa4ioXSAw2Y9H52Z/MNdxZwELSQGyDSDL/jNQQAMi8ChYFkDhUoj/qfhfdUWCGSj4x1mUNf+05D/xAuhsJQIBXHnllW6WnIzwNYZ/VrBAC/jVmn9VUkRlEmm4tozws6oAqnVz7teZhibkfwNmffMSpR7oGslkLNabgKg/3gM4d0yoTIK3wKkzDHpmylL2s6TUxci3KnWIDYUCAIIjQE6t/lDxn/pFYsNIDv6xUoVewqhJyb0pMbCnjyHOF83/BM2EsDAI+7lowGbPsNOSWy79gYEA+r8ANXsYCxgLGAvktYCBAAroIN4hgBsWLmQ+LK5QJBzAtbIilSogACz2V5SHNUViGWWp/Go1868F6lpNo4j6+BSarJG6XnHbTiXlqoRJdd3jbIaksuWzq6arwAE3KuLQP8nr3FQa5f1gzQrZj1g3RP5c7R+Px7rj8Th2sUqm01BxEAxi2h95sFDgX1EBUv8o7y8Xx0j1p0Ql9WiggJjXUWxYoQvP6z+U15KcTamlhMTa1P8a+r/yuJp3V8l6EO+7T5oymRbBKFuAfQ64fxP9h11PymNzXpYhALkN1qlAv0PuPUF2oQYA5D8g+4d5XZk909j+Grc269JZy+qrjq2u2jXWiRsCUKNBmaODD2lVnKE41K7gICKDXItnAM1ApMDRAkAjDnD7CbmjeqdUCTp0Egwh5b/EprnDVChqUbPTaS4eZ3E3ZANAjFg6EMCdd99LbQCIBSBFMwFpwocJWwKA1AR13GBgQGECOOFIqW0iUSH7E3nvCEkU/sD/JZaHpGPknfGFuIKyEUMAGOAz04hDH1s1EGuqsfgZgxzQ+8fgHyalXoj7UZPfTv4jqgg1R5VVUGkEU1C4HBolsP6knfungVDu3+4pIBr7CdY3Ew74Pyz+Z89AJDED5xCa/zJklYQsSf6XJQCa/j/VBnC/Acwp33zzzXmM6Z0w4nNOmzFjhgzUZTuDrEQAOQWpb0MZ2KuJeg04yKoIoBJM3BUEGpieK8+vvU/dm7kRAVsqT0BCyWQqkeyFwjYgu7FmA/SXTMEr0u4LCKhlEHn9lhUAFgCz97GAn34CVkYE/1DqTyl/yvxjrRi9P5n5RbJ/ouzfrvlPpiC3L9AqSVsBQR58EmSXCln5j0QX6tUD/0LcihgB+PcD99+Xf6Hm/Q3oZ8FntAD8WM/sayxgLFBqFjAQQAHviPfX0oKFNxE3G7myiiQWxZ6CI8svXlTRUsMhDQ5Q43CNIKCGYVlJ127WgDtHkTVQUdcuJKvOSwqFbiA5k1ohgFYY6e6WLBZbcj1DuQbgplLYH+cfyH90d0fj8fi+OFTe9vYmM6jtT8E85dww8geRfyG4BetikjYm6XIqwpWjpeS/ovOHWncYMMv1GVwvhgEUHUCDLpQ7on8nk8mzzzwnj6t5dxWfy+XJU6dQ0C8gACRmixy/KMwGFoCiBQAsAHRDitocBdtYqoJ1+9TnTyntVlkAWSkhWbm1MkQXDeEdOIAWzKvujdQSnTUgW0tKXEDFC6gxIQn78QMl4kWb4wqnpH4BDPmwq2djAUBRt/B89U7Zj4wiK+C+lXky1RkL8njyB3PAVMqL0m4id106EMBd99xHcoDIF6ZiE/IgIIsgmQkBIwEByCeKQSR6ulyBFPQ6yZDwGHME1AlKgQBIssTuWipsywLonL6Uf2G9vTCveIzx73QaWABEAXDKCAoWEgUqWOdMkb8qm88F+1wfDS6KbUQrKkFoBOJ/CMvxwQJqktKLgAMiWwKQxSAo0yqyrlwYIGcb+pw7saFOAXUtBSY3cDFYxQNFAWzddUr7EwVAtgCkqVUqApC+IIEOJcUCmDFjhoozauF9rrBfQpASAtCqADREQE41nP1G31DnHzfkLT3TXfkvXdsxzyg1/9LxZV9Ax+NPffXw1dLb24vtbOP7kPOfSmBlPQBO4JZlgsEkeFIMAZQFYAZBZDFNkTw9gKFAGbwIqdEf/AedBn9UYgUDbfiuowYT+Ebman567bECILFLgPoPQ5VCgKgLCJqFPHWRYCDF/7LyhVQwM9YD9y8xEEABl6rm0MYCxgJHpAUMBFDA2+49rrtx0c2CaC1LYokQioGmiKJRmx1jLSGep6VSpUCgQvi3e2lpOVVtFaIttlU1o6xMxewRDi+K7JW3Bjq4dY+yHFx0r2I1fVxnlFllaZC7gjZCuFRN9Pb2EOMRlP17egAEiMXiiXhPrAcWr0hBLCsLVFCpP/6E+T/wXyj9h1J/DFAoVRkiPTzuZk9S/lT9rg1SppjUNZvUP5K5OEp6QFCQSo4eOboUIIApl08l5T/O/lN2llQmRFW2uGVSC4C6TCoUWgt42xQ2YzDn6PPHlAlnIYBsNKXiU24IQF1Ga0xvbT2tIAUy62vfJpW+64ai7EPJGJOxAFrU0+JeADyYGuODOIgC8gHibynmVLAw7RFxigJkbwBoE2E0b7EhAKajc2s3InrbMmCZ1OlNpxfO07yndr937/1CDpAgJ+FyAAEEyspYk1I4kSwYAauStDjeChZp4I4MCH6yloQDAqArzgpX2jeEQRNB/eA/KbmPUIo4CoIrQmpE6T2qBOi0CX5HqUxkYUOQA2J/2HdU0P7xTuHYAoGyCtHtD9X4whj8U8EXl/zTGIT4P/7X7gLAsABG7wAyUrKU4y+Iu7CsWtRUB8ugpylNdKDFQBYVP5L5L/n/sv6f8v8SyKCkLUAACD/QJWcymRKRA5QQgEzdayiAGruq26h6IvJNqkXyKtSuvW3VRjbau1Wd5bK+PeWNyA8BuB9kConT6XSiN5kAhUmguGFT23gc+CbJsjTgVagRQu6aAUxSzEsIzdMThCAiQgAEZhMGDkr/mPYvD6PoP2h5QD8PmPB5UrQBMnQhKnRTcv5cDsCdKum1mMTRQuU/levhh0IyU0pn2hC/VL+gS7l/yb35F2re11p+FnwHhQVwzONhP2M2+xoLGAuUvgX2TEsclEEaCKCAZvf+Wlp4yy2CMa1wACQEgIsINV5yl/TTJ9RbS6avHQlPwfPWVidqmaIWgKlxlLpXLpMFAgHgJzMXnGMhmWNRq7VpAUQvfDU9y4GWc5FKQQ7WOsIqIg7ttCH2x8CffxAKiEOonYJCVVixhCD3VVFRURWqqKysJARA8vyJEBsOhwMB2RRaquGz3SmrTxKAuSEAXEdhnS42/SLVJVwxoyoXfdibSl76tUsLF5h597Sp06ZBxB8KUTNAURTAuVkiOyg24bU0qVFg0M8UAEr2S6q/29NUeq2b5O9kWKgcb/7dnYJTC3E1iQq3a0nXVfNvKpTDv2M+GQWoOTqSBBY1WBKoAJcDZPlKBKDqLdZS+rnW+l4nICj35zwxr4+xjJZ0tFJ2E/fC8k28QwDfX/IDoNQEgqFyiPlZbxLdTkAAPKtpEZq8FcL5HDcoKwTA84ZAByTzX8RvbGMJLUpGAMUwToKAvbFUG5VCAMrMBIwAklijeD+RSOBTj4gfCaAJqgbMyUGova8Ih6srw5UREBzB4F+fWyiGJ3hBcP9JXJ0qPTD/z6rvHERRPGWTremsZRDRHYUip8RsUqdcugoaouT/U8wveVXyd4r/od0AiAtSPQoDHyXSFPCqq65SBUfk75KcL2c5Ctq1tL+cFrRKJXkcbS85m7kb2WhAgPoiJpu7ef7qtJBrYqF9sRIEpP6SSQuVbhLdGPr3JixQ+4Po2karkNqE1f5S5x+eDqpmgdx7GbSGZfCUa/5ZiRJ0/2TNPzWLINVbUUpDQT8JU7BbynBfuqhwSGAkUP6fXo4i7c+0/3Sah0FzGnc1YGkA7gdgZawl995tIACvbwqznbGAscChZgEDAXi5Y3aixsvWB30b74HZTbfe6m4yDwtEZMmqOQ0tWZH/K401rS591OWIO0zKuqVKTcxqWyjyT1MHeabNa8CBWqkrj6DQqpltix3amF6IUTR01IIi/wQ085Ohfww6+sWgy1aiN5nsTWeAygjrXcizwQ9E/uFwpBy0ryEPhkthUjMSbbBggUM8cCpfR6k8CI0FsV/RvbfzKpzQo5Ej6RFSGwBA4FKHIn+RBkQqQDo19dKppQABXDH9G4iPAARAQIlI7wM9m1obEtVfwgHwuVgOIw+FuSkg+AcggL2kViGk/BCAzOGrgb3KQ6HMqMK05TukrqHVZ8ENe6nuqgb/UooCPkQVACk7rwIZ7uU4N96S/H8u5RdpVbUuwPUVKg4il0Ck0DSAILdviGQ0CWaJOJAraiH+xypzm66dGHPB1wvnad4hgLvve4AfOGSdgH444ZjcVYJ1AOnBQ68TOX9GPAV9yYnRSMhGLfpgCEBsyWa2c94OboXMhavKf26LUYyi/sgMuux6phD+Oe9P1dcUkqdSKayaDkA6NRKGZn+Q+i+H+YfcW7q4OA1F+LKfIOEALOmHx02BsrrgXdsBGMXzDDwEsZUJ/KAUAzm/lmClNL7tNc7iBQkHUPxPZdrM0xYQQCaT+c53vpPH07y7StaDeH97Xn311VK3RU3sC1icVV3Ul5qaz5fEfjcpSQKRWfF3tyClGwJwI+waFtAnBCBvXCqT7u2F0oxEItnT09ONYv8gzZgMkNM4pyx4NWkH53Z9GGdDzT++qYMIToUrABCXmn9E2yG4DnBHqIRBGAKRCEIz2COUQgApWCkIJjA59cLbG/5JJQEAUHn+XEUgnZ/1AByVAOT9BgI46KtZMwBjAWOBwlnAQABebHvYQgCLbr1NzUGznJqSZZWxtIz5xVpHCrDpndVkUKStS9T8KkW/6qJEzYTIdY+2jsm2XIZVAi44uEkerfPllnKZpYZwggXAMRiuLbCyOd0LetoY1iTiiVgcdI56enr2xeIg7N/TA4R/UP2HBZBlgcIf6luDeBFm/mEBHIlA5h8AAeyARQl/ijIE55irj932ofQ4LWjUdaSirMThGFU2EkmWxL+o4wBBALgSwqLNTOaKidMKF5h5Xy5Pv7KFi/8xNiB2NukeCiU/XBiq3ddhnch+J2SgqD4C2/4Fg6qAtvQfuch25/PVtJvaCULj3GorbBm6a5wC+lMjAqjYk7q9XChLFoDMbiGuQ4RsB+lDWVtD4b3YQEbztB4WypAu5Tknf8S5F+3Kjwmno0UmTwSCQtEdxdqhhyXk/UXbN0iv4RqbnA96z/cmpk1sKZyneY/r7v3BUlQORwoAKmxIBQ2MS6nfJLCLSdxUMLRZH1SCRHJ24gYoxNMQYqgUz6uTGEf41FucLcxmz9XK1NZL0w2nKjByDJQB1A9re0TYzOJmmOKk+JwCJOiREQpVVESqqqoQjcSEvMCyuP5AMBbozJRXpVJoIgSI2miqNkAGPuaDEWsgvQP4jLROy8rKEO2MlIehrSCpV8prkEwBjuqF7L+qXCBrAVjAUPQaoPoCGKIQNSgdCOCaa65RiSQaLK4SBDR1UvVlqn4lZx754tOOqb4QtbekOvNoKKQW/Gd9q2rIIIXckEhPJmPYWqKnp7sb5G4TyV6ut4dwXs4kAgvAOhpgw2l3XzLvsOYf3puh8lBFOBwqD0LlPzb7I6EbAuKCwQDLUCrAlOgCwHJ9QnmCAUpyM3gtIsMEvStBlBNBcEGpP9DPFJUEophAdgSUjwClAgwE4GV9bLYxFjAWOEQtYCAALzfusIUAbv7u7XYfAOUFTERrTZ2Y5daFaLu6gbpkyVpKrbLutaw+/SmzRtoSXKMxu++WiOso5WJrdWkBlRsCoE9IOyiVTvUmepO9sMYhgT8k+u/riUH2f18CciC9sThl2QIkXARxP6YxKqDBXzjM2v70KdUfY6DLmTdZwIk65FD/T1GYUvXALQBpWSXDYVoCUf2t1PcGfiyFAqQDjjwAXO1IIgOSZq3MNyZdUbjAzDsE0PLNb3J2ByUPSQkQQyrq6Me+pqb6qdqfUrUUs1F/BFkIoOr2SQhA/cWRzbf92Q721Py/Fr1rAI1K1Fe/yg8BqN+qKADFSPikkHScqidvA1g2UbyME2LaSt0h+O+UjPMIAVDmi0TaWBKb5bRYVzuZAp02SKqhuASk1YBZC/+DTCDRzwGKSs765nWF8zTvEMB9D/wQHzvwq1AI5MQZchMsIelqVGZsoYMRIMBGU6QT6RN5HzUIAO8pF0CpYqIU8DjY12pQr5gpx8dqi3SK0NMQ/IssOSGVFPDIWFuiEuXl5VVC8D8MrUXBBiQrqfqIdmqF888yhKImwM7+k0ih3SIQ2dShUDnNgaguGJQQA+V+ifnPVf2iq5+mXCgFAER/VfJFVh8kcEIWAmQymRtvvDGPp3l3lawH8T6nzZw5U63w12aerDUCmmqARkqS32rcIg3flI+2WpengYzqn94gAESCCGxBXkcK699A4DYG3W6xry2G01K8ks2HuBjOIYyCYdNKptdjtRqp2xAkFw4FiRmH4Dk+oMiQIzxYdj4BnBeL9u16fSEyIBX7uQqFSTXQ/oZAccLJbCKJPA7VNEgtDYa5uPaFywFEYQCBBEvu+X7+BaJ3b/Gy0My1jdECL0bV6QAAIABJREFU8GM9s6+xgLFALgsYCMCLbxy2EMAtt99hp8GEqDrlIt0xlYx81NRErlyre9XijskprNKaIYuzwJqVlt9575BoIo/JPRq1I9YiJqGIqqj6muilyGClBtq9KOYXi8WiGPJjj6NYvDvRAxoAvb1JTHMFMHcdCoWgoBbifEjyAwZAPYzoDwz+pbyC0tMeXEhhdTIhgKgLcsyidJahASFNBGXX1NAoKWpoaU0ttbJZCRmWzZCDJNYj8SdbJpcEBPDNq67CfgekAMglG5jtIcIwrQCFrr7Nl5Dsf+QOCLm2PBCVm3arRuzuShO5Cs8qsiVDPrVAl8AmqeCnHt/dBdABQyhK8xkkroiYjLP5wDZHmQDhsfw9BpRSHBAhIlfAj58qYSdv5eCio7yl/cOJ1XSKFCVI4U3mlsHdUuneZCKZ7E2kmFabQc05IdKGKWBciVuZ9Oxr5pUCBLDkgR9i0Y3sJGbrSUg4SXY/YQaKVN3gXyBRiBaWN0jKRkjjS4FAmwsgYi1u9yg77Ln7NbJumgi6stmNK5IIiRFqf9gej2YuMTuwUqQFqgchKPsPioajEGE5IisKqOTJRKKfaAuIbzLVXxZd00mYyC2KplGgH2CC8rIAYKBhVG8XSrHy8FKdlCr/6d/qL9z8jyBMRDRJUZB/EPiQ5QkWBm8Uvy1YsCCPpxUNApg1a5YEL92FAKKxq/4mVd+MlC2nLVX2HF2dfLeq+LiKWmq8JLmXDj/hF+4KI/oQq+IxNZ62IMBPA+bXm0ig3m1vPB5L9AIAjQwOpuQT6qQ8NDL6J8fBOUEE3nQVQIuD96T4QSaA1ISly2fuAL6vZZcbiSZQ9E6ovezex+L/BOKLphL0uiTxP6nyj0OXZf8KR8VGAJgaQM8m/XHv3d/Lv0A0EICXBbTZxljAWKA0LWAgAC/35bCFAG5bvFjE+8ift4kATHnV2IxyxaOtY8Ta117uaAwCdQN6qctgTM2wKZlY0gEOQCY7xw+t0aHUGZECDXQgDi5Wvsq1o5WCFQ7RG3sT8URvIoEdjePdse6eHurqB1T/JNAdk4kM6FsFggFMWNg5/8qwUt4fKg/D6peb+sGaGxNuIkrkknVSeZfGlLlu2lhCACLlyGtdUviTnH9cPhPJkZr+wb+4Xlck3OjUsHAWIeKVpQEBzLj6GuoIQJL+kO8hLgAJPjMEINqtUbofigQQ2QkECQng8mLR0c3FUmEQSJWx0IgAMnTPytJ341a5IADFUW0EQFu4ywoCx2oe+mCBX6qsEPvpwIIUSQqQC3cK3FGrgn9yQQBaa0B1M0qkcn5ZhHaEhEFKWbhUCpLNSWooQVl/IptAmJZKlSXVKA1kMPBqwMGvvvJbeSZTn2tl73HdfUsfEh0B4GHkfqegKwEPIHJO7JIT8jMCYGgm5GR5Js2VRTarX2CLmQyJVoBt8YbIvp3q5eMjz5Rj/l35mm6E21zyI9Yzx8hYaHwizQfV9wGvUQZWVlZWHiyPgPRIpCIMcqQkpq4KXnBUz/r/8syy/wCruRNXHz7FiZM0/lRRQIqrAkFodxKBbqcANKgRppb5Z1U/nK2I+U+/UCNAKLnq7eX5jGT/MIgkcgqJt3N/RMVc119/fR5P8+4qWQ/i3VFnzZqVtf5IkyPRXppq6l5lAcjf1bklq46AxkmRPDI5//QJAcgJRwbYWOYDTBNs9ZeAtyKo3cCdymRg4pGeCQgzzmEaZ8GO1UlIIp2hJ41ejeVhKotDxT+UihAvAs48EN4mivbBCeTcRYG7AwIgpIFEKFD2D10LZinZIJC6Azojf1Hf4kAACLGQrAW1NWDmnu8bCMDLCtlsYyxgLHBIWsBAAF5u22ELAXz3zrtEiSv1y8qS/M8aF6mvf5UI4F4Sqcl/ubiRaxQ1EpPHEalUypLSgjTLjwi2eTP11FzoCoGwoDWTPnAqBbr+vZjmj/XEobofuhrB/yH47yEValJrs4IBzKqhwFWkAle7kO2vgPJ+rldEoj9kHKm+nfqQy1Qi1QWT4CJeFBXA85pQ1IDbEYRkv4o6W1jaKALa8IdYo1ONLq/V5a+U1YSFlDhNy6SS0AK4eiYslyGdJZqRYXTGDH8JAXCYlQMCILAH7nv2QhUdAhBZdt5LrMUF10CIoqnLWSdlAGNC/JHexa4rY0b1HA4hQXehOHxNYoMUv2V5HJgI61jDQyBJY4AWW5LRkk36DyEx+1FBIMiulLVQMY56aGPeTMBhHONTYYkIOUFnHpm1ItGP1eBBQfjlpxXwGb6NUyZ8oxQggPuXPgRSAMQuZh9D7CgIN1GUxNuPocTsWCePkEVkATir/e0OZ0QOkAwO5XcHCCD+YHkA5yyW7S++WQRTkswncS6YSm8LoaeBK0IORCLqkTCIj6KuGs1C7MhMZGAxSDuRLvP8zAsQmXdq+2eH4qgsIIv5KfikIiisdwKWAW3AdVVCsZCCfFutIJ2GK1HE/6UiYC95GIOYfGbUF6BULFgRji9qKzKZzPz580sBArj22muzQgByDlGz94L3JR3PnmnceLqW3lcnJTdAIL/VXrXSROyoNhhOVDi4ZVRclsxkMPLvTQAqjv/HNhOpNFreCsK8QzwCwL/g1khcg86icjcsKw2zApHmUPMPKABhwNAh/JdEMITb1CacXJfHYbtNW6DsvcSlKElPfCVNV1K2saQNxMJB1bcQ/p6maxLpfmYIEGJggwJ3f++u/AtE74CRl4Vmrm1MIYAf65l9jQWMBXJZwEAAXnzjsIUAbr/rLha5wuCflr2aBJGMzN3LHaWOXcS1cu0pDpWN/88pUC1Dqy5uMK1IEnrAVHTfJLGxyCE4WQCwCzAb0xasbVDej/r5xePd3d1Y4Q+1/tDgCJY8vVBFCLrBSQxTQ2HI+2OL4gr4R1G5Jv2/chkWqrXsJOanXgVuJlTH2bDEgZeahdyKXFXMAqovSjHRmpn6b3MYILiKYu3Ci29pokAZVNqnudcAnOeKy0qiI8DMa79FGVmS9RcsAGr7JPgn9CuVRmRjAWAIjfUCin6AmtiXq2H1Rmi9LTRZCkms1bJz7oW1uhCXDqD6sLYEd9aNM1RAgTuI+ynYAR0NPrAbxfEKmLACYgHIflr246C2A+CDcN8syaCGpDHRSaxecirikov0MnS1EFRs6J5FQmypdIIkty1I5omnG+J97umIOhdBuCMQVgNR4+v/u4DtJ72ndu9/cBkW7ED4AeEGywGWlSEOQCwAVYDDmSpHiAWAH5ANc98jic0QAUneN2dZRpZ3CoZbDhq+shGl5omMjzX/IvpHAMZud0411bwj0hdI9i8cDgNEiZBHeTDEvATRUU0bjUi0U5E2QwFE25bpdxsDQH1BmnwymQw1NAXZv/JyOYVReCbjSYIrJHmB9P9JsQQcDZP/kgJANQUkOiBwB0ohIwuDhoQjltJzmXR63rx8JSfeXSXru997UCchAC2Gl+GxSsSgbSTjXZ03JFIgy4g0rVNJEMg6w2QlNGVnCSkXjC0ewN+g5U0yjZg4vAsh7U9MH7Q9HidIApCiX4tFmpjy6bBLRaDOCGr7wE9CWOmPuDk8jJT+pwYc4lVIqsDO0iQu/UASn/0NsQNwgoSh2Zl/LNWTTBOV649rAIY9JHbGBkAHk11SBM4k9kbaC/nk9++600AAXpbIZhtjAWOBQ9ECBgLwctcOWwjgju99T/ZjA2WyvBAArWAoJpGLHrVFlkbM5iWCyJfaq2c7BcpJALGeEPRaWF3DWoL00rJDABgkKiPh7CQRSYX6VG8i0Q3ifpDrj/V09/TEQddYtPRLpDDAxnUIUfmB3VoeLq+AjAWkLShxgfkLKvIH2cJgeYjWqxjyo7odXiMs70SVONEQ5FqQNd/JvNTkHlnEaWySTILbRLSmxTEpFZCyEUf7VKkrEheC34hrZOq8RWMIQNiD1AMqsw9MHj8hj4t7X+/6XS7PnsPgh92bzeaciCIJ0ZBPQgBkKgIMbKoApo9UFUFFusKtRpkHAtBK95X7xYUbauWtXPKqsb1K8nejBnZsL6NoINEidyMvBEBJN1wiE2sA19y4wtZvhFrpQuprdtKWW7bx45COoYAEy0iKDLPMMzOvBFf8GassKVQYkbcLbRwxsCagS2pZyKYEZdYFI8cUztO8x3U/+OFyTD/iSKm/GE1X+KCSDIWq5hAoCwLUSLl/KctoQwDyHvLFMUuAe5AomADdGzW7z7l3tpFQ53AbSarrI1We2phRYQbFIpQhlzEYobbAUQoB8z8SwewqYWtlQYA6ODynoE3m0tmnRNwvO/9RgMSEKw7+RFY/A/NSOgUBeXmovLKqsiJcAROd0Plj/2RtFR60pAAQiYnJ/0rOlkAO6taOmWb5Y5MSVB444l9st3QJQwBa3VxWFoBWpqRK4fYLAlCh+VxUO+lqFDyjc4KpU9DKAWgmmPyP7YunUO0vBTiPZQUwQQ5bswopsK/kawtr1/BLEtMl6IZeQCyXA69RIIkgAiCK5BjVpZhfvgG1hwEBAJ7l7OIDMXQqCQG1goRUkIQqEi77JyBNbIzLBjlbci2BkMhxUAt1CECwDtKZ9PfuXGwgAC9LZLONsYCxwKFoAQMBeLlrhy0EsPj739fasKupTvqdAl13xb7GDlCrFrMmWtW8h9QCsMMqWKHzypXTjgEIjAOBgBsCUBK2sok3VQtmkqlUoheY/qTq3x3rprR/HBv79SLHEZqZpVK0UMZSVs6k0e8kWBQOhynYoVLGUCik1G2SdBOsiygeQh9ifERcESyiBCOXARNaatAG1MSbcmuwShZ5M1yZ9YogjtJrRBzHighe0sMqSSbNgPkPITH8A9TcYKAC7hrkOwOBwPixFxcuMPOOIFx73RzBkkCWsgUJZQpqhJqDA1cSkooQ6wiflECByEKJnJKdplbELSVWJVUYyPjupJlKBHCjAJrmv1YUII5pS/rTzZYeriJfaqkLR5bOtL8YCcb7MNpcxf9E8bcZuNQPXtJFBKIkm/ghEQa8LJWBTn5M0MZUF3fMFoAV1bMAfkQMc/qdeuxBQB3CHntKDYWM3s4954LCeZp3COC+h5aXB4LQCYDqjUkNALUkyTtIFFAU/xMSwzilCPdl9Qf3DaWoWYKZMjrlAFjE1rybsIIMj91ygBRhUZ1GOsM12Mk0tPkAXnYqlbEy2H3PDtzKglgHA9AD9PwLV5RXIBk/VI7katk4QyiLoEYD960U6qAEPaFjYdhPKXjCLVhDRICb1PAvgQSSikCoqrIyEonQZEjscbXTodT8J9xCQgBEwaJPqOa/F7tIUOc/uwabUQku/lcy2CRIIIAwdLVUJj1/bkmwAL71rW+pCX91FpJMOq2YXwMFyFPcgjtSJlCdMeS7km6B0I7lI2h0JD34h9kCQn9CZJIpC5L/cdDDicdjSWiGCy/EdJqnRwIcrQC8WJwqNuhAZVYayuVYb08E//DSwZcnyuOiZxKrTlIDCYCzq52UmnyhPkFYp/1D/ScID6Xkfy9VKgCXBEpI8IegA2dgj+UCgjdTRqoWOhNHSqNIAV1lSkyn03ctvsNAAF6WyGYbYwFjgUPRAgYC8HLXDlsI4M6771EWMTa/Wo1zVDajmrrUFi5u4SKxnsY1Nq09s1VQi9QHr85JXUxEGXAMNwTAiWFiClDVH6Y244l4LBHv6YnFu3v27YOWft0xZAHE472YOODsfQDUs1nBH6taodYfOhVxghNDHk77SwInrZ0pPiLeLwZFkEKUEIDalYBoAlLqWTbHoqUz1llT/gJ5sySzTok/LMcV6xVREpkhCSbHF9LCUnUQQYxQGNsvUbg79sKvFS4w8w4BfGvudaIZANYPc78/hgDslL74yomeCC46tQRg0IVZAVm5J8Kr2ZM06YpshBRewEumrkR88rT9k/bXJC0oNNcKAVS+gL1A7x8EwCvYdCbFbg8l/UjShl9Ysw/JI9SsD2J+WCuTb2H1bBnRvxF4otiYjKPH/AICoMyeLHIB1osI2AhBoERgOp0ecdZ5hfO0/YYACKjD+ngb3pSRlaQDEOGIHjqN5SEiUqZu0ARF2IydqSYExVngTxNfWvEEYR8hekf1zKS3CDgg/AkEfU7+i3CIDoSt14LBYEWYAy1UVbclD4MEllFLFMzjSgyCzkvV1PRD5UU0tQrNNIj/goEAVo4wk98KBCKRSFUFNBkgP7FZCYob0MTVy31JMci0VQxZzhB0JTHzDMADExsYPpLDkyMkzIJZFXZJdylCAOp7UP6uKgKqL1PvEIDEK1UikjyUhABUME76t/4YloET0g2ht2E8ngSxP7ghdCvAc7HliI3CYxUe5Pa5E6sNJ/HsQRAAvQSR5x/A2J/a4rA+rjAI827+f/beBU6yqroav3Xr3T09PYARoyJ+Gk0CIUaTKMG/GpEBhjcaNTFGQzQKylt5CQwvYXgjiCKJ+IgaETERXygIKn5RoiZEElGQN0MQmIGZYbq7nvf+2Wvtvc+p6p6iYBi+pqman9jddevWveeee+7ea6+1NtbSHua/G/1EEpeewzcvCEGdkPiLW2G73YIzSZg/DofGH45dhNwYwO8Enb9mGagEATOhzNEi49RTThocIA7/BBwm0NzQNiMvgI0ZvdFnRyMwGoENjcAIAhhmbixYCOC0M8/0cqtEh1GYPJtQ7fFNX3SyIe8A5/tb/q+C2RCJswKHXJoFWkIFUHurW49BAHFKTFqoeJvRYloiAzH4m5lpwNlfGvohzmk1W50mKl0SADB7lzp/qSRtrAUDYK1CAxfKnOmFjS3lA3aykvY7/1mODob2JDRmmbi4I3uEjD2qAxMvYMHfo2JxKdQgWz2+BQsgPhGZNpGTqx7vBQnNqSGHMtbKNfAn56uYFqU1t7Qt1MYEaVrYfec9Nl1iNnwAdPAHDoMqW5JJjlJ48ZIb94NZmTdW9GReK/jmJABESZ0E5uTE+i7i+RY7/HtuH8/nPsOL2UIAR8H6cATrMxc6yWmPK53eduGCDQRcr3sSyaAOUHAhVWs2pmrdrEvxCFgjItlHCE+zfiZasaq/282kyxo/pVxd0OHZ3tJze2b47NfAXN//ws3iMfEGckziWA0mbjVPIICzP/qxMmQLpOjQflJ+61t3bOWJ2SKmvwhXBRPAiud9rRrjRmtcugwCUJMANgVAzhGXNlm3NIY8HRdFE6+8eMAz+IhCjVq4l9YkxXKpVC2XAdjw5ETzIFYMtgrHNoVcpgJfKCZGc2ZpFZWupbL0+TJVKBTogSJ4A3bvgn9fT3odTJRy4momt2pT9YkaG3Y5g8FpiowHDYngQyIkb1wR3dkCnzr80MMGrGnDo0Vz7mT4Ne2gg8TfJL5BZv86mwUwWwgwJwvAn4xzLkH9BqVuQWun5LIOrBtCvGi1WjPNZmNmptlsdjuJkE2ge6GkA6tZERQTfQTjzCTDJ3Df4/kHOloBNiHgzVUglxPc3D04glaIz3OFs/qlTJbhy6RP8YzjAqpGprj5iGnCo1AgAPpjquQmlPF90ig6Z7Mo9MeNLncMDgQagZ0jqTHy1P7wySeOIIBhQuTRNqMRGI3A03EERhDAMFdtwUIAK8462zIlZOO9Zn5etO+LbJw40Jdc+d81gYnYwpo4qaQ5+OHFEIASwpkyhYKahql8PHuv6XZnGgUBoffD2E8yf6EAwNSo02Q3oxydwCRMAUdR/kuGopgVWZtiT3hI7Oeznyk9a8KUazoWYPb+3tNe3ZUZQ1PGXkDXN59b3hCLYbG0YddOy9aMG8xglhLjCJst4iDKBKcXkXohLZQAR3h0yFKgyBZA366UJd9hLLfb0t3mAwRw2BEfUJgiJQSgVABzTOiDAAKR1jtWYH4q3IHcaA4IoHdC6tTuc6/oq5s5gXZWIB5Ta3vSRx/PaPZq6TguxPmljL+xTwvgPud+y1jlll2wtMYuIl0k/Na5r+m91C2/Ylc/3YDVea8Dqy9+QQJ02uNZ9Vh1Lt7D3JX+zvz3UfDETKm3YK+gvYC+5gkEcOb5H62gTwe9AHPeyAKQqZreTch1HmrOo1mK339+B9Fug7PILpMrNfQveuvOZgFoQqsZDQHNmCoPCFDFzJnY3ktebIeiCiOgimJBglVM6EmYq7KyEamktlr/6j6SXGzBHdBWI+AfOepkhCMFnjJaqHTEC04a/lVr9XpNkBNmbwbXhrIttu8z/3PxP8FZ5wJodwmaGpA2glMNzGxHT6yHhd1lUqEOEAAG/rBDDp0/EEAMkG08BDCbTOcjP1vBFEGfAXlUU3sMGheHVrvTaHaajeZ0qyH+st1uIqR48l5SpMhdVPtL8MQAnoRHWFLoynwxOQpvfEwGmVdlcM1olYPsXx04YiqEmuDQPKDX4S885hTzoRsFJxtkKVQ3dbNWq0mgn3aS1C7FT0k3kHAvjsBUmmOihHIC3nQlU2gP4MKCU046YQQBDBMij7YZjcBoBJ6OIzCCAIa5agsWAjjjnHMQYRCnR2GZhnZRfX6uPD+u2zLODCbbXmiNA0fmbwycWdaOAxpQaE2qax25tU0PMgzS5BHNwMO/1Wo0plvSzK8h5X+p94PqjwQbDlOIiVnxN3k/CIrKUCyhegbWvBL+OQg4kZS6QbyltS8MkMASFh1pQzsr+GvgosUZRDxkH3ixVKyL7fDUtcjqL+rVpJG2TkhKc4NvHAyZmANLPsM4DTVZWgzy4IWTKedEVoWM9zyBAA4/8ghmLFCSixMAc3tONDYy4FTU6ajW/zwxK0SbmDvAH5EpYF/KPidpJc7GN7S9x9yzysZEVQJG07dBH9W/B2vgtNcSrTE9UGpS/jjZ2N7+ClNHUyx07PZbQGY4TbD1toCqOvJUN6yKpWH04MK/UlEidSaKTuz3Or9mMvi/2PKPyBQnpQfLBOPilu9Znr3hdbtsOrBp+NLuGR+5QOqRqbSfJA9AexbgxJG8ADszBIm+i8ZAivN8EpSgvemB5uJZwBQpOHxovqxQQUAMeIXAxwZYY5IfM8RHD3PeDEzULVPvk2mAo2E3BQAxQS11BdCbQfX+Vk2lmppZt9pvoOxLpbSU92FJ0u6IC2maFivlcr1ahRlKyWeqWphKYhZMCuO2f33t2eBrqM0miRTBaw6z3KgHaoeg4qYopwuuim5iADNUy/zmDwTQRzWaEwKIV4kISgaKo5l4IEHFMPqc60+M/EY/o22ITB64zLBy3pbkH61whA4nkIw8kkg+okiEDxBBmG2RpWOmq8/IkleWvVpRkFNTLKLZn6r/YZqjS4s+RnnPGOjPav8cbqaGffcJAdjzT+z+5aXFfzbHwJ4iCMB/iWaI2/75dvFXExOLQQRd2TDLFOnA3k4+cQQBDBMhj7YZjcBoBJ6WIzCCAIa5bAsWAjjz3HMNAgjd7Ok75ezoDXn+x7GIBy4WvHq5TMMYGWWS6ik37H3pu0j/SqheSp1cq1KU/0mS3xSd/3SjMSOcxhn5b1NDG2lmJhGt5cPM/MXRn45ZQAEoLyd7X5nz0DAWS0U3DWKBjU5VdDPSfkg4aKnJUy/L7Mr2E6dG1BGw0Ec8QpwKut1Wp+3RM8z9MBopDJeM/BqABEs1M6oP4J2HI9eURly/SQ+IcksejhR4QQLgbndbuvumS8yGJ81+4KgjrRaNuDN4AfBQYRmlyBIiUJ6MYC5y1pw0c7JR+oLm2LwqqpIFxsScLICIthpm7JzegZ7/Ue0fEwHi7fvSxALYHJ5KGrzFcN3z9zxPmNrDsBtTiMZ+7QwVMMv5aQDgJljRrRrSe3r4eQ8/ogBB0h85dOlhBWK8lgE5Jpr8WyagkgTLYNX4DVyAN/z5vIAATj/vfIEAPPu3NpQJ71ncLwVpgCrgS1HIz0z16c7HFN65z+gPqG8E6KcfA4hQAoqqA2hi2AnKl1LSlGtKk3/vPGaN77gwiiU7rfyt0SkpGyUDbtjW0NYeV2proxEFcEnyBroW0hpAADwNcUtPRSNeSBJpCyneg3mpWKoh+a+UpOefz6v4fAMy1ev8pxBtq+WVf+5WaAWwHpRTJpBECACJnPUscEeCwAtw/j+bXJhmQPZw2CGHDFjThkeL5tzJ8GuaNwV0hf/wEIC111Hf0JhK0Lfs+KPSL4evYJHtrjTBpXEeoMFMrP6azUZLCPRtab8g60ySSc8aXFeU9w0k0k4ZtiYkBUuz6ROAz8i0xAtPUzbGAaQu1X95HGFtYTFBFpA4R49h037Nv+ts7PZS0ZxYR4jsX/riogBgrn9z4wh2nymS2tuZw+5pTj+CX2FdM5aMugCIFkZnZ56cdOLywQHi8LNlmEBzQ9uMvAA2ZvRGnx2NwGgENjQCIwhgmLmxgCGA8yi9tmRGZdgmCeyRAbtIO1Y/xqXUOMnpowBIaGst/5DhhZdG2Ih9JWyFQx6szMS7qDUzLYX+GRL9G1L8hyCw1WpZEVI7WrG2ST9/lvcl+zd3IjM+Y32NaaeWMqTYpXxdSeqoeoXfkuSlVMCWSiVGoewL6A0CSHRkhY3ts73sTyqsh78IhLX2gK9HDV+yeI3KSIx1Gq9RMZ3GHFsrS46P8p19xH0W00KpWJJ6szm8zxMI4IhjjlKmArQSEsexvq8vtAmwftHo3obf4L8oaVhoIGifi2aRk0o8kp4TLOjP3NwbzY0HPAgmlhRJLfqK/5oq2tHHMFl0DbWkDMSHptbG0jVJi8Bcbgsp8TaM4diwSzN+Skbkr6C3oJGksT80EcRMjv38pGMcxeIm+9cBgZmfR/88fK3z242hTGA2bDBXC6d/e5u6mAEOnUI+byCAj5SlJGm9Cx0CIH4mjTOh00HVlHRnYHGamzgMYMR/vSlxmyOX0Pq8rBI+8dBZNPY6R0KGkqsNlEIAGEAVeLjfv1b97buNECNLjVM2eC8g3YKnGjEAg8Vw89jfWNm1lJErGI0bxVxClz/5vwyTjck5GqNUK+Uy6VgOpTHPNHV0oH70TABr+Mdl2fpOCgCgsn8l86tBnMPuAAAgAElEQVTE2nsQEDB1n/b4B66rvNG4ivqj+tCD5wUEwI4Azjbqwyh9CYq5/TH3zS39+/L/x4QA4meupb4w5si67W4mlfNWpwEMoCUuk2qEBwhbCX6EAPwVnwKutTSkkPFmt0h9m31BUfxny0013ACxy7F1QmYU/2MvmNsBPuNfNBc3uI3b05sCj034++Dlj1RCAAZbWDYfWefoFw4I6Ax+AONGD48HGYkBRKNnszUfQQDDxMejbUYjMBqBp+kIjCCAYS7cgoUAzjrvPHf7IlGZPdgIAURmeD2mR1539RJonFT0ZUe+H5XLIlDurZ0iHoALtST/rWa70240mjNNaejXmJ5C5t9sNaUZULvddAEqBQhFcckqQwYvmXkFRSwPUOgCQHt8PzD+oN3OzO2cIQiiMTVhY4hGX4ByuUw9LX0BSqWy+hQWEOPjxdiXIIBmcp2u6bEl5cDXWvyDbuSh8Gjveftljf7pzabNB7WjeUGMwuSKsA4sloGwISBvGWVzmpZLqrD7zvOCBXDkh46BkkEuA3TMmESKAsCIkpbtJAMgtUGRVmNsZwF4uByz7vsM+fsc7OJqdpzJW4oUwnhvQOhvOUoQF/85/30W+a8GBGh8Gwe+hbxNu8cYJMKEV+t1w7NQLUbKjy5/3jeN5HBN+My2r0fJH1z9jNLQB7T5nahLnrt8EXqLWQBOiggsgBAp23yXw2O2N98ggFJBmgJydShK4VOmEz0oNXGWJU6TEyTUgqdFt6evFf504BV3vC4Cd4BdqlYAybY62eu1pr6eV1P6sbMGrq3VlRZiVVOmTPyj0HnCZRBdEiXaeoNo/h+mut43RDnIIVAci+Ve9h918KiTZzLHskwWE7EYrNBW0Iv/sRMKlkF1f3T1Rx8EwIQNZHM5X66EgfxvOZajCTxHGB/qy6TmzAYhkAkQADfT2+6Qgw4e8Nh+ylgAtAPsy/B9NYnhyNl99Ryb4wPF15AYeez3/NMVgJNTrzIHDTK5brvdnhHfvHZbVHGS/RsQpLgVqEiEWgWRVNhVVxbqMfgsVgiAChNtimsoI3tQBkoK7ipTaOkFUvtApNbSNCfcRnjI0tdGu2KSCSIQldT9O+2WyBaasqp05DB6GHbm9JcWYGEAFglxAV/T4okB7V6g/LsfAVFUaW2IZB80EyU+UGugSr0kP+mEEQtgwK02ems0AqMReHqPwAgCGOb6LVgI4OzzPkKMn8mXWbVLhja7ssqoxUsQcTL2mBAAVIqa3DE+YGDKtAidsdCoWP5NN2YaUyj+T0/PtJozHakJdLKu0J9ZbvfQ2Hn+tMUy2X/JteWeLDGx90gB1ocssQVXv7jlknddIgTAsj/DESMFQNZLcy9WbEGBZYjf7YqcgeJbZhiZNvXTxDBPiyx5qRpeohm19VahNjAAxP1gdys2Ibkw2cms37KiyBIgCyzzEwI46rgPaeGf0St7TzjggXSNE5EqAIMAdHLGEECkoeWmgbEc17U8Z45T375iPo+BIW0ftyWmAHDaxCiSgwBOKjGwwMNo4/eL9WM3yVu0TuNsQX8IsbnWir+E66SQqHJEG7hpEgcDP9TgWICj66P2tzDTfqvVya3rBx+QC2Py9zfd9kKcQwBA0xjV+356XAB4x9qLxO88ny8sgBXnfaSUyCng1i4J/QipMwBDogDI5yl4hrW55XE9Vzm+4r1XX/N/nxXIRZBTZHTgF88/HR7wIxQ0oeoDFW3luHBSiSBfqQVEGnhAbL+olxWKGIUA1FMiULS8ihsxwyERwl1F+lImPd/FciMXf3iQTLKsXCrVqjXxSRUDFMmCKCJSa0HjQ8U+rC4EYEMWf0n2j9Qf2aj8yyLuflxlje+juOFr3B8u6M81KY3SvCSZhxBA3EzUH099S1Afq8hZAI8LAohXMH30ZFm7Bc1/qzUNblwuYy/zUSxx8KgtYBYUctrIqNV/dDzKs3DIhUcu2hMQ6qj519ahAa0l9R/0F+r87cHet8wawQaHFHpqaoNAuSe6mSb/QvxrGTNFPQjocxLn+QbTa/8cQ+yCAIeEf6/09wV5igsQAghuh+A9AClzCODE5ccPDhBHQoBhAujRNqMRGDwCt/31bS9a/KJ4m/9a9V+v/tdXT3emR0O3SUdgBAEMM7wLFgI45yPnK80PuVfgVoMv7JHl7AaBzJeYJ0twGWULMU0xrkNSUyvVaaj9UULsyoNfehXR2H8anf3Q1Q+9f6WmRBEgAgDX3tPePy2kFSGuiiJR1PKSF5n3mSXYhUKhUqnQatgV92owB6ZzLBDwjgBMlxCZSTRPgT1tAnE88j46LQnZ3+j/SgQIBQmXuyPgl85szCQxDkLJxA9FY8Sz7F9JvDUb04AiQys2F7TqNOL1KMaJi9JSdYHqgmWWPXaZF00Bjz72OG33qLMsTroDZ9ZyHub2csk174ls//p47H3l69kUAN8+vtXVlHAWVT4q6QezLgpAjGehlhZMH3EdYeEGaCPLpd5rbnlZJ+/Q1wp2fiTzS/pVAJrFfEnjTg9zC0LxUN2+JPsq6aezJRghCl65jb9iIjYJ+pgOftZsuNUfDav5XJRt4l4uFkUNTiDGszA2cyPlBWme9oFjirvT63cdsJhuZKw8fGl3xTnnab8DrAkB2vFKJRNuR48gDQjtNo3fwXOxm1b/andtQAEUyiS1OZde6WC/C8jDbgmy3AkOgJ9tiUWxXtcDsnhYLwVIYR4TilVoPu75pNs4JCqTEap2MRWMElNUVmO7C3D86BtaTGWhthy9U0yLlUqlXqnKudsKq04ikf4lLv77zzHpSSxaTf9PuxM1QAHdwXtSOAQgWIy95FgjFoATBMwYoDfxizoFzh8IYHbN37GAPp6/5/nkmsXF/1gI4Cs8B8lXRp0rMmsE0Wl3E0JvLdyFzYY+K7Ms1SnrIKVcfcn5+Y093ATFkNFzgV0aVT+mYrdiUbBvQADyDyfLp6bj5jqRrZutAgFkFOqzDheO6y1CDOsQiCcUz4J2P82mFP/N2JQ9TbATWVLFvIK71HnOSevQmQlfwm1rqIE7GvrTl/cqrRFZhwDkCrcEqhGMO7D8+GMHB4gbuawN3rm/O/ICGHKgRps9TUcgP6AH5OVZvOWqt3z5ti8/Tc/o6XLYIwhgmCu1YCGAcy+4IIgZDQJAqyCToxozdE69IqMZ769uUUdI/G2XkgSnIPuxi3mn3W62mqbwF6r/zExD3Iu09y/rihJqMsZi7CKhCJz8FQKQv4vPX6kkFXWGJkkhlxpmQRz+GFtXKhU6/Hkpj6l+CoKi5gVsq2VNAQkZEAIg175UKrlMkZG9CC+t/tntdk256imki8llNAUCYEBjJWvxXKQYgUZKJt4uwwvMLdk9nWNfcwYxrBx64B7Uldyh/GOQI6vqHrvsOWCKb2QEM/zHjz5OyilqYE5Otsr9MezMOix14aWUgNEyuDhy3RAE0DdF+wJrTlQfioA6BBaMGxPoBNawWy+ZtoTTb2fnNpiqq1cZOSpZx2rkyPUptkZdDj5w7HMlbn9eadJc1FwmAWSxW4ULbtXGz2dFbI7IuDpu1aYtBnD0fUTreCZYJwKVGHjB2b5FUsowm3tbctKskMoXN7dfuuOyTTfTHgcEcPa5rFiitQFsJp3mFE7JyACKLQICUPs87UymuYTlGExo5oQAmEmo7730LFPLexd9MLHQ6R3ZMWiGo63YoHwBNKD4wAYgAGcK6A1VgsJG4ds0STL0MeFiA5ILYMQsyyRX73bSQlquoCtqETaoKl5QYZS7nHBGkcvA9nKe+fsPTv7XRA52Bzx7F/DzftFs3nBYnycbggDCR6KUzj0DDznooAEzbfipMudOhl/TXAgQr07xwhIj43GpP07s+yDLwRCAMC/IJOpkRMkh9+8KnUh18qJQC086zbrF7ZIkPtr9J3hwC17Jx6IqUCjAclcRuXvIPFJeg7K29Bmj3j2gvQSTP8zO8I+rEJ+zlv5zKZbnqcD8rWZDuvyonogThTm/JeKAVgMIG9h8aifpqEJvp4BotTeRjx2NmQJyE/1K6znBThlUDRx/7IcGB4jDz5ZhAs0NbTOCADZm9Eafnf8jcMQfHTFeHudxpoX0+D+WcPHMG8486vqj5v/BP62PcAQBDHP5FiwEcN5HL7Q6Rm/B3vjrPX+lpT8TffRo92hjdvJPWQFtqSBq7krFH5l/U/r4abW/0WjA+kfdf6zmz3RdIiVmQv5fAhb4VWv4rFF0JZTJ8Ufm3iUmy2kxRS+AHgjAqPXFiDkvlxgFnJimKvugQwFlqyxTgAorOECny/bKqEaYi7edOA+D8XwqWaJKOC0f8UwLQIb3b6NyOWguEJ7xGnFx5H7cnUunLw4gcvACSgDJ8TxhARxz3PEsTUoPM4MAAhDgVcsgd+9xAZwTAoj5Jn1M/jj49slp09WTbq1lRWCB9yn0ermMIa6jdexTA2mhOctM0KI454TMcuvlx2owMsJuV9Qa6sul1THtxseW9Wbdz3kumJa692tE3tOVQ3tBqoZWS2EWyyrI4RWwOUthliTEhnZeJCR7XKrK2jMs6HGjJBB076grYJIk8wcCAIoia0ER+h3LPhTtVBhNE2z4IGA5YxqjN5glCznyc+8VUMSjIOZZwKQMnA6ZAFrWtnUM9Hu1WgDIBTE/S/MByYJQQZsAoAmhwF/YQi4K3+Wia9x/1v81xxdTEb5DSbkuNUKMgm6LnJROt5PA85+0KUmqSBCIekD6ssOPEALwi+5YgEM/rgLgRGBbgRiNirlXvQ9an6deo+0p1uqiqmtdPyBw8IHzAgI4+OCDnSgXcTRcB9ADKW4IoPRFO36Yxsa6/CBRmE43a7M5blPIF7RbdJMazJFSTwtLnfLy+HKRiK8YEKaIKp6aGILrqPdr4V+mlMqzwvrKljoqs49uBddneUMM1bxhwYuoK5TJZB04/jSbDXD91ClFr7T17FPBf+Qn6BR9uyHoMBMmFzewp7IaeOjYKkRgG4SFLfBOzB1Qd3jch44eQQDDhMijbUYj8CSOwB1vv+OFEy98cObBmx6+aWN2u7a19vifHH/j6hs3ZicL+7MjCGCY67tgIYDzP/YxI/xrDMPCkT+xXS7Yp2PssxZDbQGxMnMoGVQh/EMk32615VHfVE9/IfyL7l+Sf5GPZlLX0EAzpj6SfFguVyjy1woGnvaoS6hzAQECxhBuq5QWAAGgWXG5bNZ9il9o2FYsFslfoI4gyzP+xUtYZHS325LI0fyPfteWy5GbSE4x09vIDJkqbq3OwYbA1Ob8ei3xgo4QqXwFCkD8ogmeoiiUXQjr/LEhABwJ7QKktLn7/BACHHP8ctb26VwYDwaHkMV4vqXWB5DpezIf2255mSueMD1XIVKmeGzqJAzFgNTznoeknQod4eJViPTJHbHc1oYPEsNSEN9Bhi/TT5u9qz0EO0RQ8yI1N2RwOC+U1DBptdDv9f4+Qz9LXRk965FgP9LX27zUY2oD01Op7Dmb3T3W3QvAFjzdJzUm+GPcMjAVYrnIYZzCLWF7ZHGnp23egEmS7PyG3QYsphtZLhu+tLvinPOIqoAFoJCaVuBxBWZBADh7igMIB0QvFwhoeRZIELeiyJ+ujdbnD+3rxP0BlXDAcHC11Gww0JhdEeCZfdAmaLZG2QYhgDA/zT7DZzUXPZJIeP31DhIuAHgpYkYo8Ki0RgUyIk4lmSAM2Lcqj5zxEZtW9lX+yfMX/nmrpX1Pu7Z8C0IQibZn1WB70rBY2k2OgE3UPq2K/p3vq/17Pk8ggEMPPXS27KiPBeAY+mwIYLaJaS+fjmwPTDj1mu22Op1GW2jzGR5E4O5zbqirYqFQht+eJ8jquJoWZSLHwDHyYGyJW11V/4I+KgyAx6KS4zyB98ccbyIa+6oUS03+1FuUZrSEunxlJpBBw3/09G125PEK4r32feCy6yq3SNTPCWR8A32OKOiFgMMz/LAPZcz5Dc1d22TTtS28ay4ArmL40NFHjiCAYULk0TajEXgSR+Bfdv2Xff/Pvk/KDi+/7fI3X/XmJ2VXC3InIwhgmMu6YCGACz5+UQ8h2xIu5quzLQA03VWHIfbTYr1K834+VGmOhyd9synJvgj9GzMzTdH4Cw9AgAGk1ij9aELHQFYLoghMS2WpWbl1vxvyUZkvCYrVLhjswu9bXQx8b+z5x7zdCjTqtyXOgiZvzLLuowQk0raTPEEvYmieO1LI1fPCnzznh4VfaPbOON/nU4BRcFgg/IP4jzS4jBZLZgHY09ybFQxSLTSEimwaQryCNl/h63quF8EC2cfuO88LL4APLT9BIQC1pNapFvJ+o2bTGVBTeL9g6oE4h9FdX/0/Dqx9DtsoiSSVuEKc7noUyzEnDVTVojKtkPnnKOnDlJLlfrzhRVLUf9WuknUo3D7AxaLeEzKjWWhjXwkT/YMdgVTOzCn0hvI7zjkEoqC2fL4//+fdOCu/mnONoxBAp28Uplu8LgVkbwHo899sDozyrZx3+c5dlm7C3hOPCwJw6ZAAakyHFJIDTucna29hfJS8bO3MojHrIwZRN2yOD+ogro1BoiI4bM+YHrGMz5Q+QK2xpl8V8kj+1Z1BN+7DXjWlc7xVFkBmfFyxBf5jb40kKXQ6nQQMJm2Lkqa0VM2zTG+ByEtSMyycQdy3IjSAAMjFyn+r3Sa9hfIHmqgZsaBf1Rll97Ksxdl8+FKv9GPZs6U+lGcN85KRnydeADEEEK9CfT/Hdf44H54NAdjDFKwTwfngLJLlkM5l8jztdNodyaLRro/TVrErQQWxSFKdp8fgrHw0vNCU1x9hKPKzuR/zfsHW8RfzGQnEExNARSx/g0v9ELS9qB8UH0naB0bmRxvOETAuFOa/Kv/NcAPPVrMeIU0mVPTVZcDUBOYtoNtoDMGeFzqpvPtgBBxgcjvepGOiI6nwgDYy5B+PPvKIwQHiRiKbw0SfSZKMhABDDtRos4UxAsf98XGnvPKUJ+VcLr7p4v1/sP+TsqsFuZMRBDDMZV2wEMCFn/iEF2D5qNZirJk2ee0irnUXYEHPKFOy6xx8+FwMisQfD2194O2vdX/5RYx+ofeDNZpQTGUnrEKFDkPmeab5Ia2ItdedtuiTBzi6ANKfP6H1N7peZaxr+RkF7bRdZJwOsyz5Mc/Q9BiJH9qwSYzS6bQRrGhHYjngnnTAueL4IssuJF/Sb1d6LTiUMkoMsSo4USEaIN2T5M8NF6xIyFK/hL9yYKz9ZlYEVpaBBn7WpivqciDvMPjjpzgU86Qp4HEnnqRVR51iZgVAgUOIWPUSsXubu215idIzIh+HPo1AHGT7NvaDXG4JcsGRtlyXUgsp6spFTHK0ngDPX7n9tPEDENDt5gIJscKv8SQjazR8AEdcaTRa06doBTwWlbQ4pcXmIU9Tm8mRLu5RrDZ4x85pROlZk20T/uQJU7yo9SACDLBNKa51b6ukqSMo8CgvPyoKAH0sqeCeE4pAVyEAGYNdN6XrxPAQwGlnn2ssD7vFgn6J3ps23OYL6GNqzJ1A8OmbQs6rN70/m/xJgVWxQ0vytT5sn4c9J5JbdO2z9hdKPSBSkCfiPBpKwewUYMSfeJ4jswrrNYFC7SiCZI9wVJIk5UJKIhWlKJ1OhwcWQ2DOqXHGh3Gd1AKAv3L1liouOrYRS3BqiLNSZj9QvYTPL4ItpWLHYT6j1k3hAG9Mb2hPMoURvGWrQw+eF00BHQLYUM5Pilmckwc0CnO0T8qk1Wvcnzk8Qzsy2lI2b7cF0JFlxwxl9aqZ1oLP47QoF53zH0w8v9u16Z1rf9BPhG6jKv5n91ksz1yjnYGlTzm1/dcM3wEA3DS4kO5KQ8wrOPQhNkDqL2FAq9Xm+unt98KaZnAb0YSYsk8jAuMd2BJJwRuKARTcxW6e2gbInA705mXPv1kLKfkB/FIvNowggGHi49E2oxF4ckdg2QuWfWv3byVJsue39vzGXd94Ajt/7XNf+4O9f5AkyTuvfec/3fxPT2APz5CPjCCAYS70goUAPnbxPzAxw+NVY2MkIXF0wkyBJlVMFwQCAPFOXuLrj5p/E9o+yfuR+zdbMy0xKibeLwUkhgkoi4lnfdD5kwsvvH1hIlo5ixxVkfEjby9agVPM+Sippc8Qj58l8YhvGdz+XYto72re3wXDnxEz+2SxyoVfuwxK5b8IL3jKOlak/WtdT3sd8V2WMUj1xxGIGEECLQ2riomUoeVdj7wtW8DQgu3PPn8YB8kKoKoguqEvj1HM/xnEAe2ArhAAk+x5AgEsP/nkoGWOw8uI7u5BZ59owrN6reXaOPjfLZnX/VKTwlkU396FVHZM3wUaoSONUjU3W/ZJVgMWi8Sn2sdPm95ptROIkGAE5sPHvJH9saLWfTKZ1caCUwFO/jrRcaSeLbpCgW3hyTUP9XwzrYohgJD/P1bNv48U0LfeeYWb4a9DLUqD0JqxsmBI2TUCvKSU4j7HN5N8t133HrCYbmS5bHgI4NQzzwmGmsz2ownkRpRmauJ1R0XuAH9oJtp3OoQ/vJRqP6G1OBoBcgRDAhbRB2bnewHMUmFBLwSgvp9YE6hUIC/bToeCbIKwTDVLJUFLO912hikqOGO5UhUZVEFmsjGYYqtRv9y+nvAEzfGERX7tdRLaQNL2AMujsrjVWKC//h8PoAwPDjUmBVjux9mOx4rJy1kT5pqvEIARxg56/4EDZtrwU2XOnQw/UQ877LBYCOCoYrwcxfKleLR9ksTPLCDj9JrNRGAhrfI6rRZ7OFIgBl69eZPo6hbxv4pFbiAjLc9NGzgA1Hy40JAFsGSZphlYndTzzxz/+P9KBuREIwmfEKXq0eIVWB/uZknj6Tcbh7Sa0vKX50K+iJbjo+XLHDm5J73y1MSRTUC9oT8351jKgi2hbRZQBO4Wy2GQRykjwOehooJJgWSvEQQwTHz8TN7mb176Nwdtd9C2m287VhrLk3yqPfWrNb/63M2fu+C/L+CwbL/l9oe/7PAdn7fjkuqSYqHYzbtrmmu+c893Tv2PU13ovuPzdvynN/zT88aflyTJuta6Q/7tkM/86jM+qn/7e397/qvPX1xZnCTJvVP3vuOad1x777XxR7hlJ+vcs/6ei2+6+IwbzuBfvrvnd9/w/Df4fjpZ58HGg9+865sn/eykletXxldt+y23v3TppVtPbJ0kyf0z9+937X5X3n2lb/DJP//ku37/Xf4rT+Hae6899+fnXn//9Zvi6j+7/uz7//b+R+/0k3520ok/PfEJfMXRLz96xfYrkiR5yT+/5Na1tz6BPTxDPjKCAIa50AsWAvj4xf9gqL8k3vCORkyMGrsFG4ElqzTOvFuQWLPTlZZ+bcv6reZPX/92GyR6Nfa30gWYh8zn00K5XJGW1HTtRtiCn5UCjSRJCwyMtJTmJ5uhv7H1ByLdl892RuBeSlLHrCAvlz15gCGiStTLMhEmSANCpjxG56WOMWVVliG4x3zkalrNQeXEXn6UiNwc3cBZkPo+lMkwKbQqjVsnM6jyGpEKAeToKQyOIAAmDGAKuBBAdm/EAQIHVBanaWGeCAFOOOUUk+f31cyoFw09GuRqKiQl06KvaXZU0FVMxFu8WWGTPggMARW9Um1Fir5roNliAAnwZGjZF5IdsJpFLK2YQCLRoBR6SRNgFG7Kee9VIZVWbVYhbH86WarNP1pLOPyk6IRe+x7evolU0a3LC3hmcIU+kD2v2el9ZF5gW25AlY23e0S3NmiaOPidQGo4g+WQkCFXMQhAYvrdd9tnwGI6fGY1506Gz+tOOeMstdZnT00ANJ4XRc3JTLxkOSc6lmPRMbcFPRKVD4P6wVGLPP85ICBQKXLKBchFFm4+6XaeChPY+sV9OgvATx92f7IscAPvNsfVw+FAqrhRNqdCRer8tWq1XqulaSpl5JZYVLJ+qp+NYRFbwpzcIXgue51GpA/cH/yPy13MIFPLp0m3q5Sl+ArqlDUmgCaScRZmyK4vppoBKi9AbwRBENJCWfwMyu/+uxCPzp4tw0+VOWfa8BP18MMP92w/smI1WpNdpR5IKE6alX+mQA4BpnaGdrndrNXqtoU3B4MFmQlFz/9tWgbOkU5vWUVh9U8rx6ybCBjEcVVNviv9pe0nXUcJiKrNv1LbnBznnAMgCAgNOHlYLQ+iGjimshpvDALI/jutltj/IiIQ4xSSU7R6AAgpQOEKjJpW3/J1NSC0dVPvI1u/3HTQfoh5AOor4Gupd/vjSg43BDKedJ7qYBkKdsxRIy+AYSLkZ+g2F77mwnf9/rtqxVrf+X/zrm/u8S0RYC57wbKLXnsRU+u+112P3HXAdQcw047z+SzPLvrFRQf+MKCcl7z+kv1+bz9O7wEQAPffzbufvfmz7/qerJB9EAA3yJP8mpXXvPHbb3yk/Ygf0smvPPmolx9VSStJkrSz9rk/P/fo64MRZh8E4J+6cfWNf3X1X22kY9+Gps7Kd6x83vjzfCQf7wz72rKv7fnCPVc3Vj/r0896vJ99Rm0/ggCGudwLFgK46B//kcRrf2xr1qQQgGZToVQofNeOJP7C6mvMNKZmZhqtlkj9heoPDYB0QOvQDSt09WP0qWV/yA2lZIqaP4MQCkQ9qzdKv6Z5BgFIaYsXTCsZEgmbexae83G8FdNKacFGCEOElQizkPbTvw3BCQIUjgATS/rSeXEPaT9joMChtgimQIs/a2AgUTn688k/ZBcMnMRyXMKOolq6UVvpEADMnFQOgAU7k7FC43mG/c4T9uZbTA8cH4kgAPnGedIU8KRTT+1l7Gtt1nnZht3Qwq3HMDBmAbgPpZfUFD9CkQitE62uG5v5aem2i69Tiz5zoZRefZLdyARA87asKxdap4VMY1wIUU+j3G/9KYviNOlMlgpq/ux6qDF1ZKsZwTu+4Bjb3wAnL/sDyjK6PoEABKiPCQEE1CBuj7VhR8AeOmwvOdbLh04O74cA0OgDWIVCZnvsPraQ1/oAACAASURBVMi/Z/jMas4Vefi87sTTTgcjQ640yDe0NwW3yKU6pj0xCwCSptW10boqavJJXJCpPt0WiRMSgBOnPU48ej9ghSlKxzVAqF5NJSaHWQvukuGUBsMQAnAQUHaGTygYhHu8h2IASFH+iK5smL9CEymV0rGxsUq5nGS5rNNY6wqFtAzaEW+3Pna6SlqslQUVW4qA4WQ1/c/EJIXAkFK4jYbNRYmdU3qINz4PSdamDEWL+57pA+7iHWKT0KEWd7ArFNJKtVKrVoul0tv/6m0DHtvDT5U5dzL8RH1MCCCmAziDyS8xpyhRSGqLsjxvdZMmSuVEpAHcqL0Nxk4eA37YpBJhxVHxTpJ2C6hgE6/Mu13QXtBcFasSbUjpgGsQJScjUABrM6EEE36TPristQb1QkqY74HbCQoUSzLT6PlHHyBq/rV5qi5HqrwnBMDbhAt3vIg54s53wtARx1fwzJHenuTfEx63dgkTTkdQPq+OOxpFAP2EyQsP96gjPjg4QBx+tgwTaG5om5EXwMaM3ib67MHbHXzaq04bL4/nSf4/q//ni7d+cVF50c5b7fyixS86/ifHf/x/Pv7SJS+9bOfLXrbFy5IkWdtae/U9V//o/h/tsOUOS7daOlmZTJLk56t//par3nLLmlscAsjgTvWfD/7nH1/+xzzsifLED/b5wcuf9XK+NRsC+M30b1b854piWnzTi960/ZbbFwtF34YQQCtrXfLLS25cfeMeW++xdKullbQy05k58WcnnnnDmT4y3HKqPdXO2kuqS370mx+9+l9f7e86BPDl27787bu/vdPzd9rjhXtMlCdmoxVP4lAzh39g5oEtP7PlE9jtqv1WbVHb4mt3fm3vKweRE5/AnhfYR0YQwDAXdMFCAJ/45CeV2Y46vLH9QbCX6FPU9exkDiJ/S7r4oqVfY2YGLv/NVqvJ7tAg+AHUBycWNWipXTNORf6vxv5eSPe3NNIIMjwvLpAXYBJaY07nmaT66P7tbIWe9NiTRuHPg12vrG8JirTg7y2vyTg1EkGgdkrIirDJ6Y+smTLnRGzEigc1/2kV3H81e0cvbtdVCnBg4IXm/OwN1pv8xxTH0GOJaQNMnhj0IFoCA1c959hRjBRJdhNQPCVJknkCAZx82gqSShBtIijVNM3lJ9Sg0t9c+duRrMOSJ2vShnOWwqCMibi/ax8BzCWkZ8hUpBRGkXGeS24vgaTmrGmQ8+di+KC5LKpSCrVobGx9+9AiG0BPGegV3LN0elvHCsbsPfxzz+15hbziFKj+tgj1tUnv2yAOjn3Ziutaodi1AXVA3x5ma2KVf2u87jj/t8qdybJJfXeKdp7vvfsbByymGxkrD5/XnfjhFZLJOK4ZTB9YvbS1JSqlsw6rvCevitPxwdVHOFM1ibDh9Xq+JGZIcbViT9NBcyVhpkHWAQv7vaiW27mH9NkRLl8TYgmAifnFiqHLLpVZt1go1Gq1crlcKBTgxioGluxn6GyaPto5sdcYAqAEoE2pP7To1voB6FiwbdfbhUuQClgsyQ+TE/Opb1aoHaDKx50DwXb1AQez5B+l2mKxWqnw7JKk8NY3D3J4Hn6qzDldh5+ohx9+uKs5nNrkig+HbHoL/2kCswbY2cpDBGg5PP+ArHc6BbadZe9JEzQpGASM2xNfrJRsJ2PmClhA1K4SkIo8oYoleYhp+1EoRnBsLgBUppU540KpQT9anbgKZfD2idRCaCZivA5+nXIZOp1GA1UBdI7QdSYXZpX5/WOZBrhpNrq4/GyiYey4IEYwOUCvCiAg8a5T4Prvky6y/1epf7jo+jUqbcBJCw7jUqckz4884gODA8ThZ8swgeaGthlBABszepvos9ftc91rfvs1cxbV+Y3HvOKY5X+yvFasPdR86JD/e8jnb/k8/77/tvuveNWKJdUljW7j5J+dvOI/VzgEcO/Uvc8df+6DMw+++/vv/vqdX0+S5G0veduFr7lwvDy+cv3KFy1+0WwIwP/yp8/+08t2vuyFEy98pP3I+697/+du+ZxDAGfccMbynyxPkuTava59/fNenyf5P970j+/9wXt5PMtesOzTO356y/qWv3joF+va6/5syz97qPnQ/j/Y/8u3fZkbOARwyS8veff3350kyWd2/Mw7f/edSZJcdc9Vu3xjl00xwif8yQkn/qlIALb63FZ9soXH/LqXTL7klrfdInae1x/tsojH/NQzc4MRBDDMdV+wEMDFl3zKshWaSFPwLw9BMAlhRdxu08On0ZgRTp9AANrOV9zytSWWET0NqjdLYQr+xZOfPyiL0AIJslvj2pd3/WHcURJCfTAm8JK7vAX5IhWkoRWhRfCMTkDhVh8sRro0tXarc365u3Ax59OSFDJWrWvRbNmEiK7wpASX1IOKVf2Fl4vUlBUYnh0rb6501Xy+FwII/H8YhsU1/1noABkWgCesvMipTBaAEzfmCQRw6hlnaMM/lNLNssrz5VgdINkbA80+CIAtKDSkRglNlSl0xUZpiBeZrGZxqpQsDg2wBZpCc0czxk7tJzfRN/2IkmJUyY9qv7XLltZqTPrLbEsRWWfFTOZwvUjDNT1/f1bvoTau3WAIYDZkwCvOe48/zl3ymkU08A/68udfHer/PUm/Jmce0PexA7Ik33f3Nw1YTDcyVh4+rzvhlNPYe0LxuRgC0FkV7DdVKGLlaebwPacWlEGsC2KQXdOi1Us9b97t7OSna5r/4AiA4xBh4eshIftdHFRGlkQygS+rWkq8QpksyuIjSbIIjthxXSrKoJJ4P0JbfwJP22dN7PkPehQa/bENRqfNDgKekPPREM0fTeXnvPQxASX6VGi9yA0CyyyacsSXCoVCuVyq4sXy9fiiRbsu3XnATBt+qsy5k+EnqkMAXKn6nP/nhACYbjqnRLo2AF6Xp2ynDdq/WMyQNea8EZ0p8vTICwVZ2+PlEoQRNUyQhwKyYT7F+BRmD13YkOAfEHkumF79B1yF3QKjJGLupDxF4dUvNMY0FBPgSEq3SLb8aUphgOFBPMgqdMJVd2UBsTKPOgwsU2cAWgDC4JbHplwS/xRORBc/pfHPCQEA5Sftwj4iJ0IougDdBO1OHRFL8uSIDx4+YKY9OvLDz5bB+xn87ggC2JjR2xSf3fOFe37yzz/57PqzH24+fOAPD/znX//z7G+5YtkVe71wryRJrll5zU5f3ynewCn6X7r1S3959V86BHDDqhtevPjFY6Wx8//7/A/+SBgoF732ovds8577pu9b21q7zWbbDIAAfCcDIAB+bx8EcPr2px/+ssPLaflLt35pVWPVAdsekCTJP9z0DwdcJz/MCQE4KLDpIIA9tt7j67sJCLLvt/f96h1ffVwX8Z2/+87P7ChmCq+74nXX/e91j+uzz7SNRxDAMFd8wUIA//ApgQAYUeiTsVDodNrN1ozoQTs09oefP/4HRR/diTRG5LM3BCWMIywviuj6wuFnwdw7+Kr6ABms89v9epg7AGy98ew31bcWJWgcaHm1qRfBR0V6LNVeOldncLF2/yF4/DPupPQgZJr086MYQP2HmDaoB7e1HLTqv9i/yWGAY4kdqdsWmjNptyTFVsTOMDZSItgRERaUG+k0AbVEphFglF/ioLXHIbtAab5BC2ZwBHg1xVJ11z0HTPGNjGCG//iKs87iOAcWQCyJJo9CLSECC8CyfZVzp+DkmwWEd8czjTqTN23gJz9I7q/JC8cWTGZO2TwXvQFeHk+TloJEg3qOIjqpWxM/zGD2dBSSOc7EUSEd75CLsy41h9i+r/YeAwdPHALopfFHYICeLM+UVbioTBZRrz08DxhAyIX5cffD66nVopaX5fm+e/zFpptpw+d1J5x8KjUhXNiMbUKmDK51rIS3qmZP2m94jYNJXrHk5HM7fa4MXuZ2DxLtBRJ1m1QBizn/BcI8ALt+GNTpTtog0FEvUheUFkTikvSWLJfBlRIbPy7OukRiY12OdamM2mrSDoP+c/RBRQokPi/WDMOIHoYseUVX50Mo8vsgxEKAOSEAJcI4aSLiDlhurLBDmqbVaqVaq1UrFRDYSxMTi2u12g7bbz9gpg0/VebcyfBr2gc+8AFfvXtVTvpM7UMw+XVshAvZmSDUra545vASYCUvWaIbnk9cyhVQTjNq4y2LRlIs9zUWP7CFZYqWwP3XtiTsPcJqvzbE4dzUpQ+kNiWehBK8nlxU+FdYgEV6A9LkSKRFRKctlYGGBAmU1/nVjzlJuiqG51lY/yLhnrdE9RtFj47b+GPUrqBiAM7qj1kAvVcZ+AjFd9TvYCQdBdNBNN3CER8YQQDDRMjPuG0O/IMDT9/+9PHy+K1rb939W7vfskZqzn2vf9v333Z4zg6P1rG9eO4beAr9vXu/t+PXdvTs/fv/+/3njz//dyZ/h6iBqwB+eN8Pt6htMScEQCHAeHn8r1/y19tsvk0hKdy85ua9rtzrljW3xCyAs2446/CXHX7Yyw6brEyub68/6vqjPv4/H+fxkM5AdcADMw/QevCGVTe87quvo19AHwvgfX/wvmNfcexzx5872zXgSZwHzx1/7r3vuPfRpjan/sepx/3kuMe154tfd/F7tnlPJ+tMfHKi0W08rs8+0zYeQQDDXPEFCwH846c+raxlNUiXasK6R9auXbsaLD4a+7fakviLNlFbQLFNnpXENQEWtmFgxTPM5l84xMo8xBtMN4xCL1tmwu0nD5wlU6laMPgAU0ClgM7dY67tPsUSCqPcJ439IKVkaOvyBAZY3KE5HSol3UJkBvBSPJFKTJ4UCyK0JfQAVa8wKhmJaI4ockr6FyoPIUh/UU9U3S/pk8Eq2YJkzQc0lmK+SPBCTp/1Q4yG9hW37A1/F5giLUhI557HvCgIj0Klbs9dBYfe0Gv4eHcjw+Uzzz2XpTJL9cWXwXJ+JUlrSGo9HkJQal0DCkknKqgLU1lL4MGuToarm8nV93ouCbeo/2eRC39BJ6woN8jtL5k5Bfpj43IrxcNSSdqze8OtlJiEu+pFxXad8fhLnOTPSeb3sZ0NAcyhBYiptPx2yhwi3fVsroECH1Dezub/96f0diJaEAsOXj3+7P7VeZJ3s/yNe84nCAAMHk9/HURTCMBo+Y7vMQfg+dKHAeQROITQqZ6MZevnp3PAcvfI7CPIQFjI1ZIjgUSjvTvmij+I3oraor7KvwOjoeobWB/SXbQMRYqsn/BokTKyLq0mhDAok91GDEFTZgohIc3/jRsFdrr2x3BKBKeoo0PxZOsn+ttsNjuLXlGKrcCB7aV3kDkEEsQDk6KGVwX5f7VWGx8bq9fr7XZ7h+3/bMCa9hRDAH5pnAXg+IsDBAmAaQ5fN5OGL7RuEFUaCs9MjGGBAmTSyf5uS0NcFOs9J49NUUJ6snM+kVnql1lhzv9w+4O/CnCxWPoH4Eg1+JigRMTVgMBQAZW8kTigtQJ12BQAutPtiBlQQ4oEnbaU/ns9HchSUsV+EKyF83Tev9KwzClV9TNu2heHHDHS1DcZYm1UeCv6AMl9QHRVCKP3Oc1gYINBWsURHzhscIC4kQ/QYaLPJElGLIAhB+op28z98256+KZtL912zu/9xV/+YpvNtmllLefh+2aeVPPjDgFcs/KaVY1Vb/2dt7La/5yx51z4mgsXlRed+/Nz93zhnnNCAH1f3eg2zv35ucf++7EbsgPs5t0v3PKFd14rNH4pERmdgd+4cmrl15Z97XeX/G7MbpjTDnCAAuLJugr3/+39z64/+zv3fGfXb+z6uPZ541tu3G6L7X76wE9f+ZVXPq4PPgM3HkEAw1z0BQsBfPIzn3UqNkPVbrd732/+977f3NuYmWm3m3Ql0oq/xhgisvZcl5V8U/Vb9cvsgiUOBwFeA1N98PZUXxknMfUtl8rOCMDjWaIb5va8Ti4ZMI8ADUzFnBxkgU63C6qCShC7Xci/PT+yXJ3gROhN77EHAnE2YJLOBRKQSewF+qQmhCQ6iArcav6eCOgOzWTY8oTQ7Yjxosod/YxMLIBYTkdZ2RQI3BmchVQfyADTG4uj9F1rXuhheT5PIIBzPvIRw0pYl3SGsqInGm6SjGqqbVizy+gyPk7ytjnjqYWWprP0ZjOfscA+1eyDPmqFLIFzm05WGmOpOZal/3BzwCZKZ4kqxpx9IeGxMmaPGr9PhI/J18dz3uCKQ61s72vOdH3uND6yUuv7lOMOMRE3pvnHO/R6uCWb7JwQowRhc7u15xELYPnJp5Hf7IQkYzgbsdrMRYLzmEJIoW5JLIYtIzS954rh/UWtL5rif5EYx4w/ezsOEAJg6hy5EiLJlz9bk0i//Lp5yDC10pkXpLseUEjpp1JK8gyc6zavkx6PN3dzBNOWUIK3QBvN2RC9W+hJp/x/SYGMLkLrDE36dfrz1z5Xiz4hjJ6sp4N2ZsrWju8UfpWyeeSXUqlUq9XGxsZI/q/X62Pj47VaDT40jTf8+esHPLafSghAiWwmBOih6OsiJlK1XHAWUf1jzItsrmDdNE1gb9R8RxRZaedzjUk8cnMbLIOMlSNAbVVRm9FyIfMX8SXH5e04zbuRQLNj2WyLEeAiPYzoAir7JcuztrQEak5LtNACzs6tIlzI5gnhe+cAsj2kkhkMBA5tcRQ7o7JGffvxjNCHrbkfzDERYicAfZstYMxeAeYIQNhz9E2AcbGTBJXrBP/CDx5+6OAAcQQBDBNAL7xtNhEL4JqV11y18qoT/+TER+/Qk3928vPGn3fAtgc82Hhwv2v3O3uHswdDADOdmVvX3nr+f59/yS8v4YDP7gjQ6DbO+/l5H/r3D/kVOXuHsw/Z7pBSWnILwEuXXvrW33lrnuSf/tWn2VlgNgTQyTqX3nrp+657X9xW4Em/yt/Y7Ru7b737TGfmJw/85HHt/DW//Zq0kJ5/4/mH/ttj3L+Pa7cLcuMRBDDMZV2wEMCn/ulzWoxV+D/pdDp33HnH7Xfe3pyeybsdFsM0hbCiRo62fG7mpyiAeW6rlFB7Cko+hVBTG907hzYwD1FeYwgSF9U1A8nEC8ocClwLIFUOShbBQmTndlSAldDKRm7yvjcIlEc+xPnCNVALZRgqoU+cyi9RJs7ErY5dEhFWgVhcLhapCHfypMZ/KkR3+r3KgLWPF0aQLAKxHEfkoaOhJuRsSmSd6iyGMvoDpceg/qpEMwZQPNjSjon0VmD0hhHO54kXwEcuuMB5/miy4Mx/xnVmls5GkGZ6LUmxqVxp18T4WPzWPTHhFug6TksxMEq0awO/VFs1iB+28KaZ+ZfFTjIVnT/SfuhKjNAhjQkt2OxNyubg6hvI5IZmG1pT4sw83kb1qUISjoTWGktHmEMcX8/+2RoH5MqjsTDccnrbnwXpEffdEzrVoqh7guzBO2Qa2yCGAzxtk+k2T+wAjz9lhSKRdAOwmWY+AMTbAChxYcrBDTFDUO1+aIVL9lIz8Yf2E4Vsmi0GxI/DpdU+Y6y3oElNzAggERM4GVTjN6vIebYQABlboGrLBRLtj3QfLInpuszeQpII4YnVe7CotGZsyi5+S2Bsu99ecKGnFT0wXpqhcURAoZEJE+6yqPDPJE/uRgBz+qv3nzO41pEiZHE+j+PkjQXwMI1U/F8Zk4r/GCU51WplcnJJoZjOzMxMT093u51lSwcZUD1lEMAHP/jBwM7wij9RZoCcuViPFsVdEWPclWY03bxbZK05dofw1QBuf3Jn+p5jlgHMTGUgQZTgY1lVeKS1AzEhKu8gkN4BVPuTfBf7xwSuGVUm2g3HivYAstwTR/HoQoEN/0QoCM8/ev7bJdZ1TvN9k+rzgWTQ0awGQN7JlTY6xkhw0gFpOC78VyPYgeGbYwH6AM2lnABqlwQP6heDeU3mAp+wQQuQ54cfesgIAhgmRH6mbfPmF7/5E6/7xObVzfuc8+JxeAJeANesvOa4nxx36dJLt57Y+mt3fu35489/xW+94of3/fC1X30tOQUDvABmX4K4I0CWZ3+/zd9X0srPHvzZjlfs6Kn7f/zFf7zit14x5+VzQUHcEeCmh2869A8PnaxM3rHujrd9923X33/9prv0J/3pScv/RFwMn9jrrVe99bLbLntin33mfGoEAQxzrRcsBPDZL3wh2KtJqJt0O91bb7v15ltvbk033BvLixsU1goBPbLBY9ygJS7mIajKqiNgitAV9kKMAQwFYJ4nYQML/u5X5Gb47C8QQQDBo6iYFqHzl5cy/9l2yB7tlvxrhs8KSMLgxzSQNF1imcW8BjTk10iK2SGifNaLeVKMUbSSQBN+5AM4IzNWpFWY10CY6BICUAtDLYEoQdfqhC5YAAdBy4ZaQjG4xAAUC6sSdlVMpCqIuN26J2bzBAK44MKPansFRL7apVoiOjBKFLKQco/NCg3FSOiPbaUkPmafvpBWKNbjk5k+/QUoNdC5TyT97OEXVf6pjFVxhxfBdEWwgn9cU/JyerxqhMOIdeFzrSuPEwLQMqymWL0eVz1iV8JMnrWBEeIfZmBrTBg6I8qrt0dX2Ca8hTFWIM3G23atZWGr3EoHu73mR0eA5aecbj06cJPqP/X80MHUAjibgEpmLOIZhZI0s6KUuiD4oE4r3ttcP2gqILgcEiTwrK1waTVhA+I0C4fdOcVBioey8US0fvpdLrsi9OgJMpfKYppWS5ViMUXfOIE+zV3FdAo8XraLwwLC0ilFSSJANz4/uf7sRSeAKdvS0TPDoCh1rtM8v4cKIGks+qXqkMpHjOlgf9IbIiIgRHvyKUWmj+q/avXaxKKJWq1K4fqiReObbbZZq92emp6anp4ulUrr10/tvbv03N7Q6ymDAI444ggTu6kXYPRkSQrFAnrOitNcBwlzB4Oc5NKygVsa+BtI6oQAfLe+marnoCTgbenZODN/CpfoVOrWKaq2cxs/NYtBJ11AY07854PE3Hbc1MKecbC21RQemDu7/TUaDav896xt9ggzeYtfKkAAZBWZASF6CkQwgTrpGqRiRX9vCqjuG8oHeMzwTaFwAMHSRUiWf22i6dhoSP5hyIpf6ZJx2CEHD/6GEQvgMa/Agtxgojzx4zf+eNvNt83y7Iu3fvHt33377NP0jgBrmmuO+fdjPvGLT3CbAR0BaAHA1P0307+pFWvj5fFzf37u0dcfvTEQwBk3nHHWDWdduceVr37Oq7t597M3f5blfbYb2Ky62ZzXyC0D+rwAvrTzl978YunJcvU9V2+idgA8nr1euNcVy6549DhvWXPLfdP3Pa6JdN/0fe/+/run2lOP61PPwI1HEMAwF33BQgCf++IXvfEQU7Ms6952++2/vPmXzemZJOuSiBjandPWXo2FGB+orJVKWhXNIlbUOKekXYzSNNUmwChSlMslVpwidi18jMC51yoTSrte2WbxPMtUOcmGQyZTUKKB9552S0Lze5PjFEdgXHBTAYhFnwYbiIYYJZirn1SGJeWHEIAVYlb+mQy4v79KdrVe79YAEmWRjAAP/Ng9wbAAkiNMC8moDuGwbOxmRcznXM0byct99OS6ZFnGhs/idQfyRZJk80QIcOHHP8bh1ZBO6/w5sBf+xyqF8H82n3vUCOUfmcmWarHmry8NpqP2k0z7pQMFq/0MkVn27+HHeqAZSVS1NTX+r4dR30N8nmPdAA6hTtez6M892/dBCbNZALPlrH4k8WfDH9leC19Cx7/4LWXL9NbxLdjVkQ9cbw/Smd+HXekuA8CgAh+e93xhASz/8Om4C9R8hI353HfTW4EyW3X//9RYACZaRsMRWD9o700m0lTfqIt4EGYLFMAFgZkUgAPLmOnQQZiLX+ssAIMAjEPP+8DEWbCANyOGtCAAX7lc6rZFR95ut2UVokgq+Ler62FoPehKIeiPrJVoAam/sSBk1acXOu+1vCOucjja3mnn84ozrEe1YhhImOiBqCK2BZxHqgLQ71EZPHTshVKxWB8bWzwxQfF/luebb775WL3earXWrlvXybqlYumRR9YlhcKeu+424LH9VEIAvpjE3RYVGk6TdevWd7uyGrfbbXlsqUBFxGXO++CJOEwjBqMcejEeVUoXGj3QWl9YAHyMFlJtlwMIQJ5TeE7700f1JgSYPOVmps/Fkw9o0uJoJRCcaA07o/ifD74cfpOtVmsGL5yU2mT0XQ5OJWLr/CY9TZJHrIlPMB3wGgKpCniyKk9Mn5tBZUJNnANu/TPBIAJOKu90IPdOpVwoSBACIEaddwiJas4fdTnF/M4POfjAwQHiCAIYJoBekNucs8M5B213UDktd7LOjatv/PY9306S5A+3+MPf3+z3P/XLT532n6e9dMlLL9v5spdt8bIkSda21l59z9U/uv9HO2y5w9Ktlk5WJh/1uv/56p+/5aq33LLmltgLYKev7+QW/UmS3D9z/37X7nfl3VduJASw/CfL9/0/+37idZ9gF4MP/uiDn/rVp9huIC2k/736v8/6r7P8Mr3/D97/qi1flSf5pb++9G3ffVsfBLDNZtt8ddlXXzL5kka38WjLvRN/Kq37NsVrq0Vb3f03d0vfjZ+dfMJPT9gUXzHa5wgCGGYOLFgI4POXfskJjIgeJLy48647f/GrXzTWTxcL0s2ejHRzpwMjXbvoeXsetSdmFV46UVnxCnXYosW17Nkm8TNKshWY7qgzP2sXDFBYwSZGr+EUdLmdjrjBOfGV/tUu4QsqXS+yaKXFQi8k7rzeBl5IjNWXFgpRkDiE2RywhR3TIQZZFGlqN2xEEDh4Vm8kCXfPZEIAkYl95KUshUeFALzcR9tnhD0S6LCVV/AvTISBmWUZqYxoE804rsRwXqMuVCYl0Ckkey2bF3aAH7tI7GcBd0jG0oWxH/MILR3SxqyHTCJGEBiLjH0eaJfNpEYhHkAe5KTERX4v9hO/IsmfvACWbU1U6qEp4mvLTBBr9+T/wywTDgH0MhTm+GhPGp+wU7i8ul6j74UberePeAlBox0gALQ9VcOVCgAAIABJREFUMPGO+7npHxwN0PuL39sHdqjY4ekKAawQoxCFALQMrrd8kqyfkrKAryrKj2D6jlZqWvxX1rR5UdgqqTlWWkzSFHe9erMJBEBH1QABkIyh6F0vBKBpHueJWxV6/m/wREixZQ5Tz4wuJ7x4wNQcxPRliYgAFuo+ZwqFhkiBVjcNkAAEUFPjA+yW8hvqI3RqRsCPTxibtp7lBVgOs0rv6BgpcCMAm6GS0xYKhUqlsmjRolq9Xq1UCoW0Wq0uWbKkVC41G41HHnmkVC43W9KUJkmS6enpv9hn3wH341MGARx55JHOIYrRYU2YC/nq1Q83G900FWYWe+6pnV5P4VvTVLPrk2th8JRn0HATJFSKVZ2ef+C0C1ekJN4lTKi1Vu9t/FxVZbR8EwL0yu/ddJaZt/+PUpoEJkHNZlNs/6Thn/Qx1EPyGRJdElKQYvQhvl5qfKh2v6EXkSJoBgGoH3Bg1/g+dIbrY7LvAGxs3WigVCoRVILmn01h6M/AUj8P1uj/YMT4DD/koPcPXvlHEMAwT8YFuc1EeeLyXS5futXSPluK2P9v2QuWXfTai7ae2Hr2CNz1yF0HXHfAlXdf+agnfx8E4BZ9SZJQBZAkycZDAEmSXPiaC/ffdv9ioXjj6hvf/b13X/znF7/8WS/P8ixuAZgkiWMQ7Hdw5B8d+a7fF9aAtzY4+uVHL/+T5fVSfeX6le/5wXt4FpviteZdayYrk1fcccU+395nU+x/tM8RBDDMHFiwEMAXvnSZFgKMBJgkyb33rvzlLTc9su6RIp7irkXk09IKGArsIx2RcLNo5rpexaK6nnUqCRc0rpDQA5JsYQEw8lC1vIazTM+UyMx0R6r9HWnsB6dqZP6ReT6L5kyGtcWf685RYodzPkjnVvPX0A21feGIo+Qi/w+sg/UUZoxmr+WV2oACqJC1h0KpzAhmT+jYpzkW1RL4Bc2ZELh4Dyd16ELOr5QBe9dIlfIpqYYTAiiKDbhgBDDZl2DLzOSIT2gJspDvtWzvAVN8IyOY4T/+0Qs/QiMozTbNv1pI0RwUDA7P3dkQXj01eajCNdq3Dy0ZXdiv/fyUuYGymEbFfg2RFxFfMemB/39EfkZMqEMYpzmPsVbE5v992VffJ+N30crbarWmxe+LmP0gelgJXmW19J6fImbkP/tfrHLrdeWwmcIfjHwx/qbs7cMSbK9KKAieAfOHBXDih1coSV8NIbS4ST//NWtWgRJckcXAipOcH9ZIUCEpzaKN2qO2Arhx2asc/djZHkJ7eyYm8CEzyqgtxjOimaSBWOzlocuvkXyCY5qMtJQrrVRLEIzXljJyrnZQJag5qO5MaQs2h2w6yOEIxsTkXzsg6CWnCMI+IcaZnIkq1gp8Bt0Eqag2PbVZE+asy1BMpKDMJv7dky5lYCWFer02MTFRq1TTivjYL140sag+lhTT6ZnpZrNZLpWnZ2ayLGu1W512J+9m++w1CNZ8yiCAo48+OgbQvQLPPyZpvmrVw41GV61nRYTGfo6hBySHLH7IOrkpV3zceBN0hLGCPDn/sv7h8erYguXuPXOY3+JwQnikcZdGXAote+zv5N9lXWExiOi/OdNqiT0wYXed37y2EdhE7MlhVmboXKJ0ZCJ3G8esCXnHTXNNDxh0AhyA2C7RBIhh7sXtElm9qFar5XKZB4wbSO8iZ6LIkeFvsAZMul3p0MG75uAD3zd40R/+CThMoLmhbUYdATZm9DbpZ496+VHv3ea9Wy3aqpRKVWaqPXXLmlvOuOEMV6Fvs9k2x/7xsbtstcuS6pJiodjNu6saq75z93eO/cmxK9ev5LH1QQCPGvVToh933XtSIAAnJnTz7vX3X7/d5tstriyebWfgx8NOgS+dfGkfBJAkyXf2+M7SrZYmSXLNymve+O03biJfwCt3v3LXF+z6wMwDF/3iouGv43fu/s6P7//x8Ns/k7ccQQDDXP0FCwH882Vfdls2JyeuWrXq5lt/tWrVqkLW9eQpLRS6Zg1OIywrx2oN3OvVjDa8Bx5zVMnbrQcgdACS6rougA75aVHKaGladGNqJP8StQrzlT0J0a2HwYRiDRT5o4kgsruovbwFQvSftwZdskGpKMxwyfJhoSyUX+QA7gnHIrNHeF680m8wNgGDK99QWcckESIMQqrAjmIerqisgCcSWhybVbhbIXBYAgsATImOMEJ1uIIlAY6HUY7WoJRvOV8ggPM+crbfaQZqkOKpDSaZ/Pu5mzwE2VxQoqSxql8M0QEBmDOFOv9F101NASPVgBudaXrjRyUTi9pYpsFe/uwtpQ6zXnCb2ShAgBNMSs+CfYCX5v5Ur+cBdx59QVzI6oMA3LzQcQHKBMgwnyU3CIeslnD9KoAYW2AFXUu8eZ7sMz+8AE768ApWMQX5Y2U+tADIV6++X2gjaS2Bzwb5zsyj1ESQ6ZJZ61M6hHZqsmCwvyQl06LMV+9K8baQqZt1XQ3uKgNdD2EEEit6VDPFv+MrRYyg15ZFfsnE+SlMEodsQjdN8mqUv0AM1GT/oTEbrz1mjDoH0pse149O6SbC0bnlHn1K3DI4w9tbEAJQl1Z/N7o3vJ0h/oZRs9zL29elSV4qlcbGxhYtWlQuV0pocLh4crJaq2V5Nj01lWVEPAX8bbekG4j8N8v22XNeQADHHHPMbP6/ysSENZatWv1wswnRB0HyAglxncBDcXWJkctMP5KLFy9XJHtxBnI9VNk/QGtccXJJwuax1iDGWM3wVPGEsD7ii7zmz6eSSBha7Var02g2Wq1WtytyBkcH48vubD5GBnEyHy+YAbHCvLXNCJnINHdfDHOF1SVTaf94iAsEZqIFV9/okguY3RkZsHoVoKSgIkQrHdARw7hSnP1yS4CyxzWT98xB7x9BAMM/8UZbjkbgSR6BU1916odeEfoXDL/35372uY/XPmD4nS+kLUcQwDBXc8FCAF/88uUhZjW2+tTU+tvvunXlypXtmRmNKPGMFu0oLaksz/bEmHC7JqtRJEIWgD5QIR+IC7McevbmZeQKsncqJX+Y/KMEAbdrf6FnXpSZx/tD1BI1wXKyNy29GX8whKK1H4v+MA9z9gASAfsOTya9gbAH2UGbSDd7i7+tIK+uTohJ2JGJ9gE8QHUKZLoRBzSyNTgCGv/hB/aKIzeBlQofN+/2bL0G8VWAV7JuNy0W5gkL4Jxzz3BRNWNHrQgJBGAXhtaMarigBH4m+Zbmxz9LdNcn7be9euGol5msCQ7Se3GA8xcYGRDTbzoIoA8RsPI6hsKwgdkWABqq2pH2p+A8Iyf5h4p/PwvANzMIQD5ID28fI6X5WECMfUOrogExvkt5AgpBWGopO9pntzcOWEw3slw2fGlXWAC4HyncJ0mJd1yeZatX/QbipFoiTn+CDJJTbWb6pIcAAqA0ydYN7jEHzOgQQIp7H9RtfCep7zAiIOUlFOSNqmMpegAxfSURVoB8CDe4fJblYuYnPl2t+M9Fy5TPLAVz/GO8MpoRktsAxkX7DE2ACAEEbEpTKWcR6eejSr9ztKzbpdlQRrcT+5463R2jRgRAreAwmtVKeWxsfHx8rFKpFgqF+qKxifrY2Nh4o9OaaswkSvkS1wM+C1rtVpInnVZrn70GMZuGnypzTtfhJ+oxxxwTPT1juFhmXpZkq1c/3GpmBTwBCQHg8ghO5ACz6tU1Cw73shTfQ1cdmaPEqnzF47wlcipzUB9AtqwqMET6P/4bfC1jLwA7bG9AaJV2+E22G42G+P23O2ho0Nth14aPTyv/Ytr+66y2G0ABL322Gs1ApWFaMXDgwIeSK45PaT6W0fzFqD1smquOA+qhk6bFSqUsoFIJpB2OAREv2mEQ/HQmg1GflBmDOIdvvv99+w8OEIefLcMEmhvaZsQC2JjRG3326TsCH33NRw/8g8fw45jz7N723bd98ddffPqe+FN25CMIYJihXrAQwKWXX05VvFbUAaF3up37frPytttvW/vQQ1lX4hWt5CN8RE1H6xFIdyWycxWiR37Bl8hchjPmvmb+HwWrGvdoT2pp7EcIgJ5wjAI8TlayP+31+R+1mmcoZBAAI3WzPoK0H+UTyvyFBVBMSxI3KWlXycMafYBbG0VqfRCAWW5LdG7npyW4yMRbozsWlEU+XJBmdiRIcIfya4+GQbYslUT2K17fMGJQ6iI0AtJ1AHCABz1wDmeIqQpJyRaKRUInxXkDAZx9zunKgrZgl+edS+cIuzC8Ppb0O8M/BgAMs1E0yZEE7zcx4H72RIdiBEGM4pTJUuE+FsCc9fzBq4bn35pQsTtFb6IVU68DBDAX4yCmaPdQ/K2Mr0Ve1tG84ovvDgQBlWFAiKGRNW0XAwiAjdWCzhEo9GLgAhiYB7wpLVBWBGLveQIBnHKa1lzdkkOZ0oKLPUQIoFQvFAvlkpQH1f1cbyGRDGmCgkWOvhHIn0C0MRaA9hj3hQnZnTS7VMtA8wq1qeCIF2csR5287jCXmHdkXerws7zr8IwcgW1sfHACG+h2rt59/YCXN31g7i0LbMTwj+CkeBZ42qUzg6mTHiSzejvi+Ibys+AKqjtnTRg74BQSVzw4vFar1Ylxaf2HUm1pbKy+aGKiXqutn56eaTW7WbeUpFKBbrUKSaHdbhWLpWarST7YXnvsOeAGfOohAD7s3LmGCX6Wdx9c9VCn4/p8gQDAU4qEIcRTbHjZLEaTXvTioDyNpH/i7PGDlY8u66KqC6t3zmNubJ1uVGPlBATTxCkLkKsxRXlo+MfkX5QXcIuQ8c5y4S/0vhTnkWXcce14GpoBpPr8BxjCbjNOPRXO6MNRWTzRjeHLu3oB6jyE4QchAMv1ReRTqVarFP+jo4lPVyUBuAeoEaFclaYqGVMKJMn79n/v4KV+BAEME0CPthmNwBMYgRcsesFdf3NXkiT7fW+/B6Yf+PxOn9+sutnSry/97srv9u3t/X/w/gtfc+HNa24+8IcHvmrLV334lR9+uPnwsz79LEbLo9eAERhBAMNMjwULAXzpK1+JIQAD8vN169fceutt/7vynkZjJpWimZQgxH6PqvvIQi+O/ORxi0JubLjFfdLyijA/+H7C9mf4wMzfOJ+hT7URlq3qxVCctFxvfBUbF1vBg4ER63vsaIDKuvbz40+STotNk4l40ZqOnn/2LaqzdTk5VLTCfdXiDBIMnimNkXtqFxY/0wacvn2EP3wz7nD2WLF20e50yuUyh5cCXjkdtS3LRTSRZWR7lsQjQNM9pASo7PGL02SesADOPud0i1aDvAJTRaCNsrxE1w8uMIz98JMDAi4HUOGrgVZMoJhi971mlzaZvOhYsbsAA1AcmbUm07+6EOBxQwC9tGoW9me3C6QflR6AswB6D5q3W0zSDpRuq/zz8Igl+c9x1Gsuh1qWBjslCooVYbME3wmyujvOPuPMRpQD8gEUGsBJ7rVskEnbRsbKw+d1JxICYPtSu51Jxs6ybM1DDxYKaaVSp7iEC4D6UAIv1BTLVAJGnC7qmLGzh/HtaWWHlI5dQlhx1BYVIb23256Jv0uuQo8PzkNx+ZAFUA1QctFhcXpyj4YdqCZc0YToFPrq+W4eQAiADSF1iWNeb5PGJoSepc8QTVAjIENnLCebz6PoMcASsxK78HehV0czrlQq1ev1iYmJ8bF6IUlqtVq9PrZkyZI0SaaaM+ump5JCoVosT02tTwtpu93qdLvFYrHdaqdp2mg0Ckmy5267D3hsDz9V5tzJ8BP1Qx8ShqpT2xwC4BTqZJ3Vqx7uduU5ZCwASppUvcHWLXrPyhMkGlMwxyiYE28TFv/JZTH2h81Me6DoUkbQmwud5sZuT8vzVcDCWg/iUanG/3med9ptUf03m612q9vp4h7XcYpbQPSgpyix88B6eEwGptEVKJ76/MWOtAfgn/MxarCXb2nrPcE03sIQSFQq5VqtFssSHQhwK4pAKlTXE+Us6P2ihgGSPBzw3vcMmGmPfunws2Xwfga/O2IBbMzojT77NB2BnZ6/09V7Xn37uttf/IUXJ0ly+S6Xv+lFbzrq+qPOvOHMvjO65PWX/N3v/d0ZN5xx9PVHl9JS+73SLmfrz21993ppKDB6DRiBEQQwzPRYsBDAZf/yL6TAW2lWs+tu1rl35cpf3/rrh1avLhSSckncdDrdjlrim02gi7cJwTsb0MJoLTmhhiHqgazbFSdtPLa74BfA5194nnj6astgDzXSVCJvxj3KGTQgwCop8neqC7xXH34TlAHCfhX6Mj5Qhz+EPGI4rFaGLkFnXVqNwcmcdM9nenGxmmv5vNoQMpKzoxASLWssKuZHPIyv7mEKeBtFFPCVgAyDezmprCtCWbYMkOC9mxWl85Pa/lUqaqaYJIn3VnAKBr+OM3vv3QY5qW5kBDP8x8897wzzaoQDg2n4i6ViWRybq5L1C3VTS/5RtV84AuovrXCQh6T8wROMWTBAuLlxiYgc9bOeQxA551rQBw34V1JN0PcRDYFZxtWDAwQw60t7q/W2cW8bgpj2r3uzj8XFQ7Jb/UjoluHfbqaVkqTKlCNSFo6NmWBoPsfEXonseEv449FI01ZLDb6UpSNHuueyTTjThs/rTjjlNPCjrbkEDSasNL1uzcN5nlWrNWFlK4kItznwNU2rABryjA3QZPfyqJZPzhGz9DhrIeLJlhP8SICoMPSgblvNUtaUbkFRliL69CmqoqKhoN3G55QP5RkReU+6rISLpNmkrKu0ATAylS5N+IjCRhE/hTswf44wtbG4404zFgDnc0ZnO5+aPLMArgmNC9QDfaE3R2nR2Njk5JJypZykhfFqfWLxxOTkkmazMd1orFu3dnLJkmaz2Wg0imlxamqqUqk0m012pJmenimVStPT0/vODy+AY489lidG2zyfBXz8tdqdhx5ek2elgrSP6ME9HQTSi01bXLJszOcFAjVZJeFZg/w/fEEAwmExSQk952dgvum1VPhI6fCKUMUolEFInXa31W43ZhrNVlNU8bqMhKnjHXDUpdW+kgQndhbkI9JffFzDj0NrAeQ9RBCAbq7kEW+gq6eDqc0pSpE/2+vGLxP/VyqVWq1WKVeU9Y/RUAMK7fynH4O0TnUBuqCaD6vB8vhzlu//3r/v/7re34d/Ag7ez+B3RxDAxoze6LNP0xF4zthz7nvnfUmSvOOad6xtrf38Tp+fKE/s8o1drrrnqr4zOmi7gy74/y749dpfH/njI7fbfLuTX3nymuaaLT69xYgF8JiXfgQBPOYQIWuYi6A7zCf/n2wz/GPpy//61Z7itQPzhXzd2rU33/yrlfeubDaa9WpVyPndLlr2SV5OCbqGyGa4pRGklf1VQowegcLKK2hDOyGjSrWhw/BU4lTlF/TE0ppU04pLQxZnPiIIkT8aBIACCajyiOZTyYGZ8wuOYDYEDKY0yVcLQBVB4BLLPkFN10/RZdAdsyzWRddDBO6qTgRq4PgCw0F3RmDxgVEad1UqFek/pKAJhpM7D05jELpLH8RcMjdGz4VUu0NVqwBlhGZaEAhAYn0JalLZgFTbUiZujuneu2/CxGz4mXbBR89BtV9q/OzSZD8LQMR+fuS78rJwMGPecSQFiVPv/luTm2kRMkSjmwoCCJVUXj4jy0cQgBzNE4YA+pACLxvGyoIBEEBMYaC1W6zcjkt28Th6HM9lz5MBCrmpAKCthQoP8Lc95h8EQKIFyf4kezRnpqenp6qVKjhAavMnQKH8CPE/xUSUbRvhiGtIHwQArQTtArFwuCJITQYttZoLArDngpLztTcK5N98S1J0LrMRvsCFyzEH3SyCAFjnNx8CWVr7OCxcHJhW5WzqHtNMcEXVsz56dGFrNKQzUKMPAiDMweRP8Ef29cjVOj5Hg5JCIalUqptvvtmSxZOdTqdSq5Zr1edtsWWxVmm1W6seXJXn+eTk5Jo1a9I0bbWa3W5WKpcaM42xsbH169dnWVYsFqdnpuu12s477jTgwTo8WjTnToZf04499livP8cQAK9Yo9lau259WignaYAAiAERHAK1i80XiZvopSfUa4a15p7DiaBYvU05ZsfKrePjI4IAbMX0voAyQ/Up57NWLl2WZcL8n2k2wfzvW1Ij+w9lWwlAFkvR6O2iYZJ/G+8fuuHODQHo1LYJT1JMnOQraG6oQbC78CuHkSiVirVabaw+Rkdh3iYEGsxISOHawFtRwb95VFiPgxEE4EO7+LOV/yfh6+hLRyPgI/Cp139qv9/bz3/96QM/feVXXjl7fMZKY3e+/c7fqv+Wv3XEj484+7+CBfVoSDc0AiMIYJi5sWAhgMu/egVZ8x7gemzabDXvuefu22+7bc2aNSUI17tgvaKgr5FpVCVTTiMjTjIY4+iTxDziCF3RqXuHK8+ECSgA5re6mv3M6Fz59nrAKNqZb7dsgHxf7ZJA81enPxbVY6Ng8sYNqdBqoc8DknZR/Fe2YrEo9Tm3OLIIg+GyuwaoxZO5A6C0rzxPWAJCBcCSNSM8QT7AcfVQH0OncAeLKlJCsx5LOKFUuhYXkmq1TMeENJW82l2OisWSme3JgY3Vx5a+fucBU3z4eHcjw+XPff4SQACS+VvCzwtGpoYa+4G8wAA3cD7x1X2dzoa5bTWVCleWCcysgnwgbMdpj9WyzPLea0t6NKx+uubZFLy6ix4dQSJ+aLOFCYFf7zJ+4FPRVOwttttb/TF6JA8Qfo3rC7Aj1whonhac4pnMMwCPPN97xseq/LqlyxdUBuAgQJ7ke+y6CcGm4fO6YAdoya1LiSQVSXImmZVylaghDUIL4m8va4bZmvWxAOIqq14fZCxo6OgdBwI131qHmsBCi5mmC6IAirQM+n3KvY/R9RTdKQda5MeutIFIZEHSZWJOsYn57bmLyqx0Tu8uv+BKGDBGOhrXiTWm66tJCSEEQJ06l10krwpiyhoKaggJCdLKAMfCwxB8JS3W6/Ulmy2pVqqlNK1Wq+OLFi3ZfPNymjba7VWrV01MTJCAXi5XhO1fKDSbTVCcylOAbGZmZgqFQqlcWvXgg29905sH3P/DT5WNXNOOPfZYB3ad4eU/zDSa66dm0kIZp6/LuhabeSNrezsMr2DaCqzTr8bc/wkumebfXB+YcgPA6cGX4yI/n16BpuEYFiAqPqe63azdbgntX5J/kFB4pxtNpQdCUlSKEEa8avJTDk6FGySyBgwMLsv8DUUgtkF8PIIA3GE3gt5ihoF8JZ8p4+Nj5XIZT9zgVEGBP2FKuc0U/7T1GfC9L1/Q31AqY2aBmLv7v+fdg580G/kAHfIxNmIBDDlQo81GIzAagcc1AiMIYJjhWrAQwFeuuIJRgr3cTUx65K5Z8/Dtt9/+m/vua7daNL6mKTEhAH5EfoMflQuy0QxPYmuKb9nMj4J5hwBYLDJKMmog2CG59MYYDwQFRkFW2jWbLgmr2BWZmsmS2BYweCoKF4DGBEQfYhSAcRITeCfM982DYrHkEAAPPs9zJNihEZolT5SDai4Qt0di5cplAuTk8mTL5TKaHnToUygsAG0KqJFdmhZZxFPRpCEWtPQqV0roz8xmZHCfwhHC6kwd9er1scWLJ/5o25cPmOIbGcEM//FvfPNfcIkoCpGXt24iyZ/nxxBPI+SeeG+DJzFnAu9b9wSqjxsCQLGOommZrqRUW/ge0Q08hQ7GfhEblrjDbCYRiSA8VEbeJMjEd2N82kEX4GPEz1r+phEtx9AUEv6piAVgX+ob9S4B0QFEe9JDg+8Abl5aYKjDdpLsvusgn/bhp8qcV3r4vM6EAHoBpOGE5RByC6eFmampVrtVrdRlEsIXhComVfconZosACPvODnHeAHK6ElkBJRjwFq3eZ6ryyjXHbPn0H1Ktmyyf9i/SbYs1wKWItqfJDD8uQf5bCBChyxN7eMMAtDJoCuslPr5pcqOcYCtd5SdssSF3agIWtolBIDjQ0oPJALFVsmsXPOAd8Cx0qkiEICswOXSoomJycWTeZLXa/VqpbLF5lvUa7Vyufzw+nXNdots/wS0MNbG169fLzIoOXg5lmZTtmm3W+vXr2+12385PyCA4447ri/zdymWHHO7M7V+Ok0rBSFvoduDMr8M0KRXIlV1aBjAtL+nRYUui+5qoYOtU5o3OhupMGtnom1PZ1bU/W7XByrW2m5H4PiWpP/Ndqut1e/IBEITdLAV+BhKCqSNuOWFwkfWy7IvtadVL0oCFmPYs904OcjRnUEzCwLw/gGOSOhNzcghLaRjYig5VhRWnRmn+Fps66h7pJLEREwEJ6UYDE+Q6xieqrqmjiCAAZHD6K3RCIxGYAGMwAgCGOYiLlgI4PKvXkFtHmjtqsdHGiKPw3a7fd999915553r1q6xXnZqoU1De1bLvYjIapV3GssLCZJcgQD4UMU3yP8iAa1WKnp7udOmWOMe2iBpcZwBg4RLyPzZ0AuZPEz+8YtyJzUn79NJesJprFrdMyAGPRUW7VlkwYvJX1IsCfqhfGornxo7Uw8wKl/Lp4rFIjMlPwwfN2IiZCvIeJq9n5I509QgAMZSCpFQWlsqCQRQFFdFidpwYBj5Yjo+Nr54fNE4um3X6/XffvZzB0zxjUzMhv/4975/ddTQyrN9rdxEjua9qXM4dE+MvSYa3ovz/Fm4QdihXjGPbaMdDBgifMqd+6KIWkXQfVKAUFCnyF5fpjXlr747raoz6ORbw0AAvYwCNYA0JIA5YRgvQxV4LKEpYG/+H3+tHqSjE8aiZXCskbQBWl43mycQwPJTVsS4ntoy4DaW+7FQaLfb01NT1Vq1VKykQrpG5pTTsUxSXdz2ah/A2Ra5rBtNSTFFWit4jzJdp3TlsGYfYFDpwkETRVkGZVVEHk3zBbKdzY+Q0F8o9gKF4rE48Z+Thb0D3ZrBfSGdA2G0oJ7c3ueHzoqYH07EgLMR2bw3ShQShR4I03ysmHb76e+eQhXyYppWqtXFixePjY2J50exNLkAIb1NAAAgAElEQVRo0ZLNNqtKF8Dk4bVrk5JIqugFI0BzmraarXanLc3/Ot1KpdxqiVNMsVhstZqtFj0C0jfuPch4cni0aM67fvg17fjjj/eVRxEWb5QoyWQ2NTUF7wexnVUzBbu9OW3Yagd9aPFff6iZpa7m9SQBOC3EQS1BnYQUBhA5ZP9WUw96NMOAFE3qdruS+bfb7ZY4/hsC5ZfdaP69K5LOPrWzoGLGUmrOGX8GKuPAug86PKGbhAWbyIU+6/VrLSQx1YNubYADty+Xy+IjWYfzX6Sn6EdardQPlooxuhyLwW1J/IsQABB2aDRGXgAjIcAwycFom9EIPJ1HYAQBDHP1FjIEoCkJEQDw5UjNZ6L0yCPrbr/jjvvuuxeGzKhUgCnqBMg+wj99/vhMlT7CAgAIxy4eZe2nZaLFgvbTcts/9Dq2r1DLZbocMRPW2j5d5UhKQLUf2n8PhrRm1rufuHUTwmbN8C1vl6+GA5/WpUP1jC2aTaTgqZpXgRgKETuwyp9ZzQsQoJLeaBxk425XjKBZEtfYRXwMqYno8RpAnZ8yAam7lstlMQgoSPM/FjPLlUpaLFZr1SWTSzabWDw+NlaFMfLE2MSAKT58vLuR4fK//eg6pkc0SvPhsuqm8lXj2DB8Y6iLhyg4Pp5eCGBDIILFqwynH/tlGE9vWv7Yn7MtVHgfUIBQ4Q/1fNeKRJ/yr5iDOBAI2xG0YU0HuX1sB6in2pvf63BGDoKcz57G9N6tBhXYV2vuR2jEQuc8z+cLBPDh04MnOvoZuBGAlPpx+0xPT5dKxUq5Lr3WrIrNKioN87Xg3iu7xwmbI7tmPFqcp/xe/AVUc6RTzNqmgrCjLcqQbAAKTZlEgcBsqIFirLgE4oJpc5sKfV50JU5beRMAqzJAIt43s3f0bbXFCfiDXl09Ue6xKxsSX5CXNcvQgr7zxMzqTav9vjziQ322FcJ1qtdriycX12v1SqVSKKaTk5ObLVpcnxifachL5AY4rVazycWw2WxmedZpd0ArE1sTlme73U6z2Wg2m3ALTXfbZdmA2/CphwDiG0d5dPi/RqPZ6XaSQokrXzhmK9ejMY112MXDhRIAlvG1tm9UFC2FG0WfrCnB9EzmpowBtxtQmpIa+xG1p3xMCv+tVqfTYcYbrch+jHOskApJKWVPu9PoBIZyJCAAoPQHVoAV7YlSKJ4BBoRKAEJvAJ2qRmpwgYBzBrWjZK1Wr1YrZKOwLTFxFpb3IyBYS/12fyj66kk+fTFZ86AqR0sV+L9RR4Dhn3ejLUcjMBqBp90IjCCAYS7ZMwICcFMxFiwZEbbb7XvvvfeOO25bs3YNnPZ6aPrMXYkdkOdI2r9DAOxxFZUgPEiIOf+Q9aPohRYAludbvm2GSKobJylAqncKAYgSni5I7PzHeNSqEhooKVsy6t5MCMCyelbBZA8o2nvkDcorqm1Mv323jMWtXqZVHqv2h5gKp6/OAmQQ8AixQ/ErpliAeQcqlhIUeqDOL6WSgt8osuVuVq4IBEAdQK1WK1UrExMTtWp10di4vGp1hMoihRivjQ+Y4k8ZBPDj639ooao2urN8QzUalts4PDB3MOpXID6pjYAAInShd5gibGK2jH/wouGSfcBptm0fXZ9/3lCSv6F3PdmbfQS+KyoX/AWHwvBFauqWU7odXo8BAUQ2BHGqF0MAu+2y16abacPndctPWWFlQyUtqGcabTjAVG+3WnnSrVbGi+USC6gpEyFWNjEHlXwU0aop1g6MFRALjAWAmxO6JBIO+DtZUYBDAa3CUsRt/9H4zU0vPD9yXFHFQZb0ubhZFyLLNqUObCyAHgiASIYtJrL/CIvtgQAyrrr2inJ+zhd9Kyr7ujbB5zf1/xg6pLX1em3RxKJF44vQqr2yePHiiUUTY/X6dLvZbnfardZYvd5oNDro9tdqt/Isk5p/Jp1iOu1OmlIIIOM1NT0Fl1a5UK12e+/50RTQWQAcOj1arum4xp1Op9VqZSIgs5YBLHornm2d/pj0I4nVzhScgehSoUV+0gD8HxEoYwEoLNTLXFNLWpP350ne6Qjzv9WSTotk5PHKOkAR4Ep9vFkm77PZnkGBKGKIqjFhVMjGDVSTYASGKP0nQyE0CwzeEzT4UQvJ0EiYOyuXy9VqtV6vS5ciCqnsoLkH7WbilAFDx5T1T+5SIaE5AH1SDAJQlMD6E40ggJEd4OAH/ejd0Qg87UdgBAEMcwkXLATwlSu+xkyEgaK7E3sQmuXZurVrf33rLffcfU+nI44AfLEgzwp8u91m0MOX0tdRtFKmq7lYW31Cq+VatUALb6oF1QtAexvpF5Enzzp/qJmIKwH5k0XKKfmzalnJ6Se0gBgBaoFg8cX4g93DET6L5X6SSAmGvb40dKbklu39EKWRY0xzAYcbvFJnxQxyeuU3yd5hTcjoOD5gkP8lznBzJtT5xQWwIOhAl19BkCVqTCChS6lcFkPvtFQfkw7bExOLJycn67VapVSm2l7pu4XCeH3RpkvMhkcQfvTj63D2yCh6yfruRtFbjIqxgP6SlKsqeuuQPYHq7LPu+945M/BhloPB27jHHvN/02a7r7bR63vJ/H3ZOH9V4XVIJ6NMfsMfdztA7oQQgO8QdWDUhzeAfpjZgeV4UXnXK5zxDr35/LKd99x0M214COD4U1bYdFGQw/i9KLWTrZ7n7U6rWhkrVcopDdtVbZNSmk8WgK51AAGtpKmpsuXrgWJAgECk0rKGhKuMREMlUMj+Qz0zlYVLbEe5NZUIcCWQVSjJzWqUWY4I7wO2Ga6FcfXtGmOV8xvNKTe4VeJrLsumVW5za4LInYjXA76Ts6QvM4w8DcOEtB6o8i3lcqlarU1OLq7Xa3mSTyxaVB8b22KzzQtJ0klyafVXrUjPv0fWc45zdGZmZsT2rzFDNKrZaI+Njc3MzExPS2vATqddr9fXr1+/es3av/2rvxow04afKnPuZPg1bfny5XH935nk8dOw1W53s0JZmrnwMWcPNbayVd+b0EXS7R5BmCKWYugMZ4Ey/s0OMFJ0eOtBvYh4tPlDmXhEq9USjF5cLLE37tP9gAL4zL9bPz/d2Ogx+indRg9LZ6mC5iqCiTULVpwn3UbchTiTWOm3c7MHN9grBsbxEV+pVMfHx2pVYbd1tX2G9vHV3joGZigpRtUXGtjEyxepTFyghThA9iNNLME6oSxgxAIYcKON3hqNwGgEnu4jMIIAhrmCCxYC+Nevf4NxgCjhWSVDNKKBCCLOTqdz1913/vKXv1y75uE862pWatVYWgZk4vKvxX/NdY3NyAjDCIBUtVto7XiCJMkMqtGRG95I2hpO1Afq2s2ef7KtsA/UCU8zfAZUjJaIZWj+77X60N5P/ZVDTQ92xojeiWtkqETRAgCkAPk7hP3W6QDROK0BsIHWNKjqNO94VOzRzw81Igk3yJugmJ/EaudgFwpi6UcIoFgstjuijJVmigjbiyWx+tf6YUGMsquVSn180cTixUuWLJmojY3V62zHZCwDKTmmaWHR/BAC/PD/fo8FVCH4Gi5jYWjghvQSKzxI3UgIQBOfuSCAYW7/obYJbgGGAagQgJ+OHPvsDwMICBt8K4j8NwwBuNpfS7LR4UeHNDcEEM/JWK3QIzafxQggj3bZ0j0GjNTwmdWcOxk+r1t+ygqOOPMfojBemKXhB9pttsqlWqVW5bpR4gIknQGAjzgE4G3Vtftf8EKjB6qmytgn8ERdgejDZ/52InYXzE6pBurTjkw/zG0sOU4U0nZ9RDL9jLBe4HlEGNKydJ4xqETAKAEBKKYQ5W99E8uN3fshALsPaTQwJAQAipM0KKnX6pOTk6WyrNtjY/WJxYs3W7JZ1pFuc480pjdfvGQGr1KpJC6AhYKIArKsUq1OTU3VqtWZRiPPsnp9/KGHHpIHU5YXS6WxsdqqVatmGo12t/D2N79xwEwbfqrMuZPhJ+oJJ5zg97LPMZLgyIbjrGt3cmmFWqn0oNh4ymra608uy7qZ0AbgWzN1TZ0j2UhYD5zmFtQcQnHPQuW/Lck//X58UgXUVWn5BkeZtyC0JKHQrxOGK7gCAYZMGEPBXf105/i0rv32EZvqWOHN9c8fXvwbAFB8EVgBtVptYtGiaq3K5FzbFvCW6elvYY0WAhnLll/VqnhbBocAPP1XlKDT0X6W+7/n7wev/sPPlqGeIhvYaNQRYGNGb/TZ0QiMRmBDIzCCAIaZGwsWArjim99iLm+O10zR1d/ehXsPr334pptuuvvuO2em16NGJN51TF49tnZ6MMyjmI2HUjzjGSUdemUDMSzZ+/wu1NglyJa/oZcSy//MzHUzROdI1CUn9zQyroHEvH3PKq39ngRLpvcNDls4b9lZbE2EuL0rCYJI8btsM2hpEkkQSBjwgt+4/CPnV7z50OIuTdNu5/9n711jZdvS6rD1flbV3vvsc+659zbd4EhRJPtHpCjOj0iJE8CGAAIZsMEJjh3ZGMcmNthJ/IgRmKYfYLobMMG/EslR8iORkihPMJiG7nYjxfIDMM4PS5FicPe995yzH/Vc77Xi8Y1vzrVq7312V/vmNLu7q073Pfvsqlq1aq455/q+8Y0xvpZhii0tslMAnQKVyOB6HT6LMETQNI3jDFEEMl7X9VEQgckpIEIUx/l89vjs0fnJWSR99gZpzYBzEJsA9hEUvzFnni9eXWJ2eAD0C7/0c4HQE1R5YSWhJj+hHaMBA6Z85mkOYpkdL0UHDiz1337Z3ZmnEkBu7gB7tdEpzX6SmZMYPH3cpv3f+aHTl+2/xQToWr+bmhSOR7JpnoJxk8+YPjVSZW3er5kzg29Vmkvnt6mHoEqLpb/e0IOrojn21z8MCOAH3/9BSYxU1EvnPUPNRmM7pi591/qel+azIAhcF23qYN4GIhA6Vnge9NvcCuS/SPVN5V93S3JabHqs+5sqeqS/mjykoojdwDQNkV1G5jr3B0qAelgVWuBSrQF5vbhtjs0cp3CSKJk1k6SwWt4jUi4sKEFNx0k06f9iNmN+AWuUZgDa/ZmpcAaEFNPpRLhEBlR6r4CnPZvN5ot513azWe663htvvAHkNAg2643ruSeLk8vLS2rgm7pxHOf6epVlGXBkZ4jj+PLycj6ft227Xq+TJNltd4v53HPdt5+95ft+VVaLxenXf+3X3LOn/bZAALb3jTa+afHgDtC2XRD4aTYLo5jJvlLvYdOgfH7yAeQq457D/FZIbbC5tROPCbPZEKd7GArmglsRXYKNAtD5tqnKqm7qtmmNIamSXEzurfdPYwCo+TwPYn6pBydywBmpygUj7jL9caWqb8B3JfOL3s046ejENhIBNhLSwoOuNW0wKD0UZDUFYZBl2UyWKu2KLFeCJ7PX1UjgMa3pG+xspGOx1C/XxTRBUCqAGgHaNp2C3n3PsSngIQHy8TXHETiOwBfnCBwhgEOu25csBPC//p8/O4EALEdRzagJB7iOU7blZz/z2X/y//yTd54/q8pqgGlzSxteMoqnlSx6/AiXVQvgpp7B8Eeosr7IXCVcoCM+K+SEAFCUU58kQgkIj7SNnDEImBaO9Thyuox2jcGeNtlmwWziyWeBA4m5DSKAJNqGQnIoPjxp6yTnYD+CH0SMA8aEFCUybSAEoD7/EuSpIeIEArBdElEgCqOua6WfFlgAfK/ywKUvADiQceK6XpYm8/l8NpufnJ/NkjQNYxVAarETb7JEA8Q0rvtA7AD/p//lf0izNEtSil0N29PyUcnnfCUQwI1U/E43gZftAkYDcgcEYPtnTSv802TL9mMbewa8vHT/MqRgr2w7fuRY97pn/7oHcbgbZVApEAUIOvnZ/F0/RVjb+l5t/WYy3WH4uq/9xntO5nC06M6DHJ7X/dCPfJBJAMTYXYfuplqP7aTfHAg+8j26wRlms3mcpJ7n5Xn+1ltv9f2QZlkCH020GX8ZBGBYTSw+Wh8Q9tNjRoE+KNwhZfppkmzTP5NMKXSoVKwJQcZuApqi6Xak0iqDDGDBGJiAvKgpBGCFBca6X/YnvlfXoGJJVmRg4Mx9qQ4RAvlmNyEAORrb2nlxEp6cnMZx7MNqMcqy7Pz8HHCt569Wq/kcvqS73dYPgrqqkc9XZV03URQXRZEkaSmG/6enp6vVymrpTxaLsig3m80wwMcuy7LNZvet33yf5OTwqXLnTDt8ov7QD/2QXg9lj+MMUfY3D2riuIEvTs6SNCOx3xrkj64TTJsFVet7SMDojCPAiqBRhjk1hQAmMniVlxB37/u+bbqqxp+2a/uu0x6SqvYzM4C9A9UFw/D491kfsgTEbMIaVhoIQEv0VK8Y4dv0ZZyNtCG0VEAKwaYQgIXFpxAA3DmG3vf8SGxu4ji2W7EhKIw2l7ZlJ438uSImW5yuSYXGRHhCCGDC/9d+SLgRc++QA3zPd/+x+wPEw2fLIYHmy15zZAG8m9E7vvc4AscReNkIHCGAQ+bGlywE8L/97M9K7GEkiWrbYwpaRrXaOd12t/tnn/3M84sXq+Vys1zuttuqgt0xDLfR5M94SGs6TikBUlkeX0WNKmscrackxGFleICBHd7HuAd/sQqgsgHFAsbilVUUmChZuxBbCqW5tELNFYWtaWTA8gvOUGtslsY7UaorLR9RvhATAiUsMggjxZhFCO1LLNADfaH4Xv32Ev4wIpEMH6ID7QbnuOiUJR3+yG80foQsP7qdnHkURovFSZZlj07PQIaM4yCJY9QrA20luJ/t8fp1Eug8EAjgv/nv/uvT09PFfA5wR/KQsVhkeCgTCMBCA1M6gIlDbUBKGzSTn6qcdG9BSwszZb4yLjThrynvm8mz/7b7mPgq0b8VaDKcvqX5l08dOz4cst/s2wQyW7uZgFFFcjNVk89izH0LACBJZPoW+5Ibr5ffa27vDCzHGaXsHgTgDC6cB4gW/L6v+YaHAAH88Ac+TGFCBx5M10tjUiqVwAYAbQGVVncANSDLZ/lsHoBnnl5cXDRNm+azJEk8FwVY24aN25stxlKnbfn5TPrxtBqLIYuzPe1HYrbuP2Ijovva6Nwo2TmujrIzjHGBVf+PF0uuhfZbA6tBesLRZMNAC1Ay0OHfVQaHKdcbPQM0SlrAx7lYkEfdCUdQV74a68CYXJzlzPrs0uMAzuczP/CzLBv64ezsLMuzKIz6vq+bOs/yqiq1NN00vu8VRUmXk6ZpkyTZbLY+HATi9XrteV5ZlkEQCAtg27XoYEeKwXq9ruv2O7/92+6ZaV8wCOCv/tW/yq9gmf/020evvbrG/VG0Dxym2Rz9EIIAhLJphX0qORGbuk4WKTlxvjBFxAFH54XBbm4sfNF96K2n66saZf8aAj20B1FZHBNjIkBGom//oU0hJ2A+nxI3XHhYqnX/hAWgDroTGr/SCQ21gZ/H7zvSCqb5/37XAK4Kslhc1w2CIM/yNEsJapseAVToKRuCdgGjAdCk96rZlsyXnjxljRuNAEA6dMgtWeASbRA4DMNRCHDY/er4quMIHEfgi3IEjhDAIZftSxYC+N9/7ucmtH8NcSl9n47LABN6dDnebrbr9frF5fOrq8vlcrndbsFXb1DrMKmURA2S8g8Oqh+2jG/MkKSqL0EIafMMcWyNHax7tQawZ6ENq7R2wCBVggCm2SbHY0ltRA0MP99SebVEL52ExANMrNKsLyAqKMq31ZyNx2dIpjJ/o0Gw9T4HwQr7CAC5IDrQdx1DcEs94ImR/8/AkVkwycAMq7uu1XqPPIfQJwrTND1ZLM5PHqVplmdpFMUgHXheLM0U4WmMHgGdlllMkEeWwdAP8/xBNAX8m//tf3V2djafzcPgNgTAGumUBTCyA+zUmloAjpRUk5neYIUw3GVeJn8Zdochbph4+I4P2q8g7a0D5jyaEu/Ts2/sI7dVAIdsNJ/rNWMNlse3ltv6RtMfy5bCpgek9/VekY84AtUs5mszt1PTPFP4tYwYZNZ011JsRevDwzD83q++r1XbuyyXHZ7X/fAHf5RJPnKpruvQ+By9SZGctS1+LRG+QABDkqaLk9MoCqMobhq81A/CMAyluSeBKjYoxY4zQgACbNoxV9PHUQ7eDw62RHmN0ltATRIclCvddOBTgohSsfT6jBfNIkq3ICSjYJKqv6kg441qrCrGJvKcJve0erUsAO4PVs7NzgbY/SzZW87CIhJmnihAwZ2WLwgCP89nWZYGIYr/YRienp7EcRLHUd00IUxMQIa3zSO6vmPbv6qs2AylbdogCFpRlbGCniSJ67q73a7vurqq4zh2nL6s5E9Zf9d3fsc9K+XwqXLnQQ6fqO9///utCsaiALTcqyowGkgK4NqKk/Ts7DzLMt8P9lJiUx/nyfQ9UAPDxyNyzvsj+f9M3u11sbddjF3bdgI+YAClFY8FR8fXj0R/sxHoJWbebgAoc/HlliocEG2IY/xxLYhg0SwCDaz5jxaGdnKa5cL5yQWgTQHNtzKrAyOSxHGWZ0mS4v7ImbY/CIQkaOdnVuK4OfO2LnJFg8laAFgwem7kxGfEEFBNAdW3U1s6HO0AP9cd6fj8cQSOI/DFPAJHCOCQq/clCwH8H3/r59SpeFJdkDCRlXMzOCJ6FaNcdBW6Xl9fXV1dXlxeXV9tNtuiKJqm7tpOclncmj0hzGvPPTU+tlRYulCLyR/1/WqGZOzv5QCCIyhLVuskok6eCv4l4BghANtIWWNiiTlIy2dmzojcqhZV4qsWyxrasghvrQQ0piFhEEV+nFPgB23XMSRjGM3i/8TNCCgAqQdC41SqOBEBm8rasL7rUPxHzb/r0JRAPjWKojzP8ny2QDet+TybweofumUJs1wndOVUJRYj11Tje9GTUhTad90D8QL4H//n/z7P8zSlEGDkkBo6wLRKdLPyz7Edk65JPj+hAOyBVmPlnBYMjJ/1OMQF9hb+XkV3f0uYCu7Nuz43od9W/+yZ71fl7dmaspw5t5cd2szeSeh6Y1jkn+wEwS98kwcw/TdTfhMW2/xfD2E+hDG1xQgYUuth9MQtgWD4mn/n6+7ZTA/PrO48yOF53Q9/6EepqRkGB3X/pm27DpVZqc52QAEIAQCDC8NgcQJ+jR+ix7gsdGwqlFXb2iM7clLPbE0BDFvYWP71vQPyv6R8hk6laZVRy8tFHPcndUSXZwEOwlGVKI3J2/XnG5CsjpD+1iaHOh8kNTLzi8IpU7lnRkdGA7BI5lDauW2yRMzMGnNCgxHptFLAzvPCMJiBlxSlSToM/WKxSJIkn+We63VdGwYhKtvSHg98Mdet62oYcCvhAqFHg++jsWs/9GVZDc4QhgH70e52O9dxohDPNk2z3W5xKev2P3gYEMCP/MiP2D3cGu8z/6+qSm6LDd0B5dYQzOeL07OzKAKnfdzT1OJflxqXE739qLdXCGDC059iAbSIlWmu2T+HmjvADe7A/kYq6jhTXVdXAu4bOn2UZidcOQMQUMtmMYyRiSe7jsnS5R5314ZtrHYsUGUcBwy7X4r/cRxnWR7HETe9iTxvPGGLlSvIMsYq3K/UC2Tan8XYZIzQgGoZad3DCakMAJEM9d2xI8Ah8fHxNccROI7AF+kIHCGAQy7cly4E8PM/Z9sO7cUl2iaadVSVLirmPgxVXW2329Vydb28vr6+vlhdr9frYle4KPU4yN8NOZCJvPFAYuGd/1N7P4ELlCuoAbZp0E2PAFY76QioAntjBzAppim72RYf2NLPljUscMBavUbzQh+w3QpYlg+DABJBjXisIEKzIKbZQeC3bUfkogMWoL0LpKUfjkl2gVg7DZ6xDLT0BOIFvueLaV9Psih/CR5BhDJaJo/T09OTbIYeyPIwGIfgGnKGLP5zBmu0J1eRLoPSRqx/IEKAX/iFn/WDIApDkjYZI3JGTTGRPUTg1tK0lVdteW3CvhsEAZMCaxq8P7FNtzPjOzD9EJMUTSvlzmiFN3npzex6v5kWXyheDJoMjiUnPYit57OENbarfBl9YPodPyfFQBGQiR/hXra/n/nzjDTHM99xTyNg6mUjV8DYf0wbH3717/naezbTLxgE8P4P/xiExJLGQF4j9f+6QTP0uqqatulaEBlc+OVhX8mydLFY+JE21GDXdj50liIfwzezzVCFKCF2Yir66fm300MWISpuZRAoo4q2gkY1bRJsTrMBeKd4nnU9krfpxbVXganQ3ryUM2KT+emw66XXPJ85vKRsNpnSj8eGM0BGoF/NHkT7EurZjnPD/CREEkGOoySJ43g2ywPPDaMoTdNZPsvzvGlqKJ76Po4gBKiaJgiCuq5NnoyduW1hx0ifxjiOUfCXXasXD9TdbleWZSitT+Mo2O52uy3aBFR1FQTBH/zWB9ER4AMf+IAlH1lEgyqAsiyLorBEAN534ih+9OhRms+llcxUhD8FNc0GQQRK752adO+tL8lyO6FNgPjfyMQWCMGiCnvZM9+s8Ku6WFiLgTHJJ4zIyUZegGkwaQKBsUMARfhma7J4l1oIEQSwnYYNLqYHHaedgQGk7V+UwTMGtzwDnajB4aQxp+6qdlO9ha4qLrnHArDw7dhZZ8QCVDVAAIAvcNDW4SgEuGdLPz51HIHjCHyxj8ARAjjkCn7JQgA/+ws/b9j1tuBDoF098zUO0KQKolBxG+7qpqnKclcU69X6Ynl9eXlxfXVdbKAL0LBS6mhS20bKjp8kglb2vpBiWVNDG0DktAAP2EZAw4qJ9x71BMzYrYyWEYfc/hmsjwxb+vMBXWCCJQknKP1d74O0T8oiSsEIYpT03FNYMAmF8W9hGg5W7U9pA7N9IhQ4uJEmCsMffQrIXNCgVjW39uSRP7CePwx9Xdf82XHcNE3TPF/M0ecvSdMsTWN01vIpmmBtUISRGC5tKMAvzxzFiOk1i5DBeSAQwCc/9fF9yYmpXVpXdUsHNYSU/ZU5rdqTYjLasd8DAWjcezt70pRKP0QZ/iZMnGZVN2395R2HQESet2gAACAASURBVAD37iycZqrgZX52/05ky7pWibCfD+yxBwxF1gya8ci+XV+200a5/8alc6IMGL/vDQiAvbnsUPy7//Z9Pu1fMAjgR37sxxXyo59B27VdK9JocLOFZl4LCwD9O/wAiN5isQiSnGalMkux1kzJn/muCAHUdkxs24Q53PfwWpN8AR+F1xikQLIt5TJJjr/nW27m+AgByBQQUrJ2E+TlHYubEwbB5MrbOqn5HaFGKcla63nJxEwLOrMiSFwaSIiZpphySO7Ee9PcwFwYGd/3UfnP8ySBI+ksT30/ePToER3gCKUlcVJVVeD7vTNUde1KYV80U05V1VEYFmUZx3EYhsvl0vf9tgVSEEbxcrUktIruJ2GwWi77vt9tCwrYfd/71m/+5nsWy+GEkTsPcvhEJQRggSFuC1SclPKwKIBwAQBk53m+OD1L4sR2BNz3BdCLYy33CQFMTCf1ksjcA3zcNFVVVk0L70m+yx5wFPyPCMMIARCq3qvUEzBQfr7+TAhA8QAzpy2OoF/foOrWYcBAYGbTsvIBiyxYOwKDSngeZtQsn6VZys64E1qB9vkjPcd2ClBLf4E8ZMZbtp1S/I3hjtnBrE+LugaSczPpETiRAxwhgMXfRDei4+M4AscR+BIegSMEcMjF/ZKFAH7ub//8DW82g/1LEKxFzGmdSc2lB5g8CfOwrouqur6+vry8vHj+Yrm8LquStrpoaIQucEjl0WiLpj4eHKKtL4AABFCzqxaV0luJXxl5M6sV4YAEN5Iqq82eMe033vsWAlAX4klyrp/MFLrv6Ldkv5elTgv4oQk2zoNMhK7rAyjY2Y4bH+/7SP4JBDDtt7aFjFypcaUPGUMZNL6OIlb7m6Z1XScMQyiWO7SMCvwgy2GgfYIW2qdhiMwfEgMI/ukMxr5gaJHN8x7Dc5ZVBtEQSOWf8ABTgQcCAXz6059glGZLrCYVkV9PUnQTJY4L8zY33rpDT4tXd1RJb4lmX7Lab2b005dNbPhfulewxq4F2Mnp2t+MobZmdqzNTiAAI8bea3E9se+yegSWoG3Gx+Hb+wJTFjnzPONJdhO8MDRZHnPvI8wbiSuZOFnP3hwUFAlbrPu3/s3fc89menhmdedBDs/rPvjjH1VDUMluaQjQwxNAGdp1DTkAjcrCEELrJE6iNMfKAgwgHSssO4gQG/Nzk+IQfUNe1zXsJaaKe0+ZR+q5ZyAAybPJduF/tcjKmQ8rVHnArnF0mxivsS3U2/6jVsRhXQktgETiFpkMI91GkAlb3ZW2apDocwdlOmofxEFuLzpAqJI3hiH8EhaLxeC6yOGDYDbLTk9Oq6qKonC3K2bzmeu65a5IkwTFfwFhi6KYzWar1SoM42HoN5vN2dmjtm3W6w19/h49Ouv74Wp5HUXRdrudz+fDMGy3G3fot9sdO1MkCfgCD4oFoKAR727sxirJuUUBiqKoqqppWkLPp2fnp6enQQjYVzNXC8Aoe18yc16Gqc8ukRVhq7dtS8+Buq66vrNgkymo7+2LZoNVEolebkvpH6ECwzKxR9FOlsZLxUAMRmEnSLr80a1dACClz5gtXdN3I8QzBEFa5CrHkC6SeZ7HcYIOglxzhLBG6ovRBqpWRoX8I8mL68g4mextevvCf/7LdDSi2EZlADQXMD1E++/57j9+f4D4Lre1Q6JPx3GOHQEOHKjjy44jcByBz2sEjhDAIcP1JQwB/MIe5U8GQ+7roKmbkIGpOD15FHFHaN11tB5qpcpWFOXl5eU7z965ePF8tVrVde1Ilitdtv0oiljr1lycBEJqHW9DAOz0y/iIlYoBJX1DzR0Zucy9bc2B6bfS4E3lgSb8fBlb7lm7fps4MWNnH6bRIE0DIARjhjsAwi/8nCQH4gfRAKlDqj8EwDzwH5v7WWeBpmmksxHSgLZtHceJIqDsIn1Eq78333xjPp+HfsQuCfCOlvp+17WgGwxDIFaCzKGZ4ZMQ0Xeq0JYO0qQka1jvuW6ezl5dYnZ4APTpXxEIwJBLx7hNr/IY6PFi3aiK30ihJwQQbbd+M8c23/llv7djYivbL3vlIRDAfZvInqmGiWlHrTal9pMcjHnBSHGQQbOIjz67hwEYUMCk/pPvxh+ZOYzUgKncfPKUvHQfXZhwLayUQA/PF8pC9j0vjKJ/7V/911/dTPt8IQDajCAhMWsVXmlNU5ZlVZVN3Qwd+DtBGPiBN/R9lM7CKBQbAOPr4fsBPT5E0sOypfUSF4VBC6dQSTo0l6MGyqTfNjFT588RdrQQgMBGmtihC4PifBM7AF0zehpqScgrRahC5y2rpqZHoFKu7LMm3Z+sO+5RXGs3HrbhwN5zJEkEvj+bzfM8a9sum2Vd17/x+uthoE1M66Y5Oz3bbNaO4yRxst1u4zguq8rzvTAILy8vz87Odruya9vzx4+fP3/u+z6Z80+fPr1eXu+2W8/3i7J88uTJZrPppKS+3azDMGyaLo6j3a5o2+Y7v/3b75lph0+VOw9y+J42ZQFwvtlLD/aJZOm73W6z2Yh17q4sq67rkix/33vfN5vNpkQAuzfa4jwpcnofMTQNYf6jP0JVSvKPnZ/GkzLbjV+g7ql7V5/bCOF13WFU1T+V49tDyMt4MmwKqO4YRpq/93GW0WXYLsYuYJq/G+9SYziphBHHieN4sZhnaeb5AJ6IvymFhbcMgwUwBrDtNsf2BnJXNc38FPJkhm83QPWNFXhcAQFjJWv+ViOOIwTAQTuyAO67rR+fO47Al8QIHCGAQy7jlywE8Ld+8W9PgkKl+ykfdrRPk5qzURjyDk2Ine7HPRy2gAiUVbVerV9cvnjx4sVyubzarpum8Rw3DsMIGEAYBKGv9sbUsEoRQZsLafEfcaZGEhqAMm1mAd/KDumfN9a1JDUG2OAHbYucWSss6husBtqBiDAJAQSB3zRIxUnpV1GACtQlu5GQziRBSO89z+PBjau/ygFU+C1vodRBkAKU+9jc2PW8tmlogOg4XlVVjo9W5FmWvfna0yRJEigAhIrcK/WA4n/f8+CqDYtyBWKkEKfUA9YVNTcz5fWu7SxR80FCABOfqLuq9NNU/M6fSSVhcDhJYPYrmeO/Dlq8diLZfJx1XUAqd+RIk01j2OuUbgr7pIQz4hbkjBmafd9diZemAUxZzYutQ/v0CFNRhFx/kmPNYy/w1RiYx5mSBYSfYiaPmfb7KMI4tcxR2NNbkTnpWQ7CC5C+IPiX/6V/5Z7N9PDM6s6DHJ7X/ciPfwQrUDqMhtgjsKDIjOl6WqZDEVAjH+tlafpt28ZYgrADcMV2hMSiCVOadAccAYib9Pwj98a0XxSnUpsFalKk1qfMs3nEySywHBCLrggcQIu+/VEYm6KPM8diDbxoyvYm3EAHFib5k/RSjd3ZD8V2U59MHHMm0lrScEZEWy4qqSAKT05OnB7VeM/z0yQ6Pz/vui5Ls6Is4jj2fX+326VJ0sIZEX1e15tNlue0YEiz9PrqOk3h9Ha9XEZRvN6s0yiOZ9mLq8tgcKuqiqMoTZL1ZhNH8fX1tePizhJFkev62+2mFW/H7/i2BwEBfPCDH7ScJsBJQWTp645YUTYNUID1ZnN1fXV9fb1areu69lz/jTfxJxYNxbiFjam4LjA7/VjcdgArAHaHnqVtiPxOACey2vQmblxIZPORl8GOcYpPTdhW2ljE7HjGSlBvc3TVkTOVXpOGjienbtEG3Y2VgDLuZRanMsimaYmJu1vgp2k6n8+jMBJmihL99MPEmVMwfe2vwRGCSMQ4XEq/nnGxTFj9aK9o/f+MQkBt/4zAxlT+DXdg3xQQEp//+Hu++/4A8V1ua4dEn0cWwIGjdHzZcQSOI/D5jsARAjhkxA7KIg450BfmNYffll4CARgeqwSW0kJPC7OWMsDokCLbpqrp8IzKWNtuttvlanl5dfX86nK1WhW7HVpAOWAExHEcgw7gjc3h5bYv1AAh2tIuQE2GtCA/QgDSHskm59Jgz5TNxFGPcXvXoiGfqcOzSqxCXNB8ITptTbc/BMwM3Rk8CY2zM+Z8NAvQVn83EAELBNhMVMvvkj8YNyPEHKyAtR2IoFKdAycin8+ePHkSRdGj0zPaIEVR1HWd76Im6bhuFEXaK6ttwRplPuo46LxAr4GxWoJpZbtPkbZNT2nXcR4eC2BvEdyuvU+F/ftVTE22+cXNeNydoE95BDdY/ppL7yfhL4cAVKJye+Vqln4jWSNchsfEVGIi6bb52OFbAQPfl2kVbv9++pvpz3ud3E2DwCld9kYqOKb9zDAljsZyEPwMsm15yG+wMN/75lc+BAjgAx/5GNcsnDtllVhrAGmiCTJAVZXayqSuUXzv+zRNZrN5EIYeqDRjLi+SeGH8QPOP/Q12oZT9Gz2OkUJA86SVW3kOHH9Jng0EoEt2IuHRjnE6boPstMj/SfeZYFxssGIs+kyeJxdGZ7JhA5isVM9ktLcQuFB2O/VVl0VkHvqJE/hoXFm86FEcx2nieV6WpkM/nJ+fp3EouiQwldI0bVvcAcIwrJvGF7S07/swDKum9gO4+he7Yj6fd93QNk0/9OvtdjZDo5PNdusE3m65Rm3cceqqdl23qkrXceumTpK4R0vaAoKOHi1p/tAf+IP3zLTD0aI7D3L43dNCANyyfI99DbTIzAnTdl1Z19vNZrlaXl1drdfrpunyPP8dX/U7Hj9+zP2NsI+tyRusUCehTNq+ExILEPemlnGg4atx7DMSq3F7mQAKFv6zgIWxj7UierHkkfNQ2h1r7xZc0neq1E4hA849ObpB3JXZpwNr4Qh9XsX6NDgIwzDP8jTLBFsf0XwbEYh/BTUR2kdDDqt4iH5TT26XfEI4/BY7ldYc2q/zPgiA1hXyf3TRtf/voOb403/qT96/UR8+Ww7f8G+/8igEeDejd3zvcQSOI/CyEThCAIfMjS8XCIBRhcL8hjToidZ9TMyMHS88sRHitG0FOYAxsnabrq2qarPdXC2XaBjAxoG7XdO1roMm0kkM13vQ5ZE7eD7Y97jXWwiAxSubhyv30MTl2kAL2trRsIAmfDxJK042ClvGUtojgEoBgQ/wQrpeseMAuf305+e37PuOhHx7bsyF5KPxUV3H3tp4NxWE0gUQdNl+wM/DgFKY53pN2waBH4bR6cnZYrHI8myxOPEDP/SDMELBH52x2zbwfBZWUO5oW20E4MMeiRFN3/dBEAx974n6lEGSCQrxKiY8IAs8JAjgU5/6JSM5VsbyRGii6aXFNbTupAmO5jYsS9oOf/JNP6eL3k32+o3VPgEgRua9YXVrhetlQgBFDaREytBUztA2qTa/J7t+H3GYUm8k6xsF/iaT21Pm7719ItrX2Heq27afZRLNMeG0P6moRyXoIyZyC06wv2AKQH0Ka/6a/GOlqKb8Pa+/957N9F3GyofndR/62E+wjxrW/AClvVJzVFukDO3NbrtZr7ebbVVVfd+lSXr++DxOUs+H14bCkDbJ71p2dxOsE4CMJBVasqc9CT5OMACbmE0hAN0lFLjiZBM7RUX2uJ2IK6qgAPJvyyvn/FI001R6+QplKo2t2sREZewAYLIxs/qMQ6FiB5Npf8sLkwAom56maYa0LY5kA09PT05830/isKnrKIpDtDOAhJskat/3q6rCLgpAtnV9r2nawRnSJG3axhlcWuXHaQoqWQcQuWmbPM0AzjpoHNi2nes4TdumaVzXddu22+3O86AaCCP/93/Tg7ADJASg+y1SR2zOMIfkg83nRdpOBcp6vb66vFqtN13bPXny5H1f+b4sTRWxtR31DJvHVsVxkxU2gWjugKqQssMavM3GRzDI9Dox+6bxyuO7zPxUmYyZrSaJVnWZuQXp0wp/O/Bo5E2W90TbdsdiCSZpH8/QzmOzMyEGSJM0yzPSRsgmII9pir7xU8ho41gSlBLPTKPw0du9PmP2q/GfWtifeP4ZvQBPH/+hdw7aY+DysUnFwEaif+Z7//T9AeK73NYOiT5/u1gAB57b8WXHETiOwHEEPt8RmGfIer5YHl/qEIDJ6lm7sizrKRneskZt0Yl4fNf10m8bURpv4UIv7pum3ZXFer2+vr5erpbX18v1blsWhfSCQmQZ+aG0lIoDIfuxWQBKdqIUkLRcQg1tr6XU3L26xyhB9NgvcHSJI/tXggXG0RbCIHAgybl2zmMyqXU7+VLmo32U5aWe2EsJzmatQvLHuXVdx0jd89DmSqpekZwMTAd8PxAXwJAMhfPzc5H9L9BJOwIhgk2z4yjuB/Qj6PouwduFfy4ROV3KPd9D/z/hk7OfIk7Mjo902CIywvjIg+VhJ3qNfp4vXl1idngA9IlP/qJhc9CXAW0OJkZUjP+0X6MhlSLmM9fFtp7Sb3MXBKARoJZnNU+7mybAo9zmIFAIIKRX80G3D0ACuPr/jaVUzlvLAjAB6x0fZPnZWmSeXKHpu+yvp6dwG9XYK/tPFASjQbYFxiYukjesAcZmiaMMAV9HqTW+Hwb4I24XeNzowtD3/QOBAD78Ez/JJhqilgHGJ5x3JTALbNc2TbstC+i0V+vNelWWVRiGr7/+dDZfeH7AlUW7MnUG61prHyaZAzc5m7RoHjiFAGR2AUmUlidkGO0jOZJ4mCxfmSPEFwwEoJYoJqGxEICdUbJXG4IA66VSqNW+KiYJJJ9AWQCmzKssBq4DkwHqsrCrQ/jt6NMuFz90fXc+X8QRnNsx/wdsj1LFxXbHL8gtkTOONqgdiNziA+sH4mAHXjf2fEADzaYqAtcLXcww6OeryhmcpgZxgCqtotxJGwe+y4uT6Ou/5vfes6cdjhbdeZDD9zRCAPym4logVBFryiDUOfwRG8VhGJqmWa3Wl5dXy+slWDNf8d4nrz0J5GuO9zUD8JH738HGskFHSzD/AT9NmvBp6d+42hpTQW3wYCQGk23W7pnKklNjGYNCGR0+Z8TIxtcFhBx5NP8zmKZRIihwbfwLaTOhA0DAgvf0MAgzCOCQ/0/3EE4eMv9liYmrpYQE4tMvloTk1rBrBnFXWYPTh5FEKSwrtX2k90ZMIRv0frdUTF210AVrQybwQBHH9//Z/+T+IPXw2fJugt3fFhbAuznh43uPI3AcgeMI3DMCRwjgFU6Pw29LP//xX2QZauIhbTJdFgBGA19NQxBeap0BUQrJsdJqq9FCtTlA24IOsN1t15vN8vr6crNar9bb7aYsi7Zp/QHSANDfQ2TDklrQsM+oVCepu0njTVhjOl6x9Go6AqqxrzT20zaBfOPUSZuh8IRioLU28jcZZLCDoVTXafinna4YnlmZMLUAhAw8D3V+LVzIcXrt/OewV3Ycx48fP46j2EM/rTiJYlgGdJ0jKT1nw9APaZKgfER7f+MvHQYBBJDyekbG/EboVogqClvQu8x8mPyzq9YwDIvZg4AAfvmTHyfZ0nUxpL5wtC2V9Q5kZ9S1Mj7e66lmR2BMXmg8beJvHU/j0v+yxXYHBKDMVpuF7Sn4eZVM3D/CE1ReyIoxH2Uk2KYGp3H+WO+faHE/916w78++F/bepQSwaoQ9FIBnv08ZGA9lPAJNXVDM8T2faX8gf2nJjoQZO2WVnDu8+TBYAB/+2E/yPHFFesco+7VXOdJWtm2rKziqFeVO3Nqapnn8+PzR+WM/iHysa+QYyNGF3T7JGcb6P10YjAOAmpVqRqQX15ZcqSZg6XJMTqTSy4K9LYKSLC2re1L2n64Ujr1FSC1hgCdDQj8bTkiz1enyIe2JC09dJibAhAUCCCZgTwsjGLjEcQx7vyROUzgmpEmqBKUBPH/TG5W8KqzuVrYpGqs7jtP2HQlfVVlib+sdP0QzRmjE2nZA3xMvjeJdWfQDdBp93wlQC+hzt9sJ+b8ehFyQpGnbdf/e13ztPUvmCwYBfOADH7C9ISRzlN4QpJ/Ilq53H2GYE6Gu6wZ2ORcXy+Uyz/OveO9X5PlMLPd4nXSFAlOQZpYm+VdmwUjT07SdCAObVdyAAMyGaSEA2vWPPXX5gaSMmJ/N/NRJIs9o+x5ZTlOcXZx8lYxg/P80YrD78JTu5HkepCRpludZGEY8ESX2K8lFWgj5PjtumonqiNUuvYO4hTmdzKvxzWQQqEEAmwbqK9XqX4kZPC+k/PzWLBLwItpL2cLsA81667r5T//cn71/cz481vrcm/zLX3GEAN7N6B3fexyB4wg8tBE4QgCv8Iocflv6hY//otGHMha1UcKEzWoKAiZqFDhfohbeWFmpaJsW9TVY9Sidr3dQxGi7tq7q7XZ7uVnxsV6vd7tdU1ZNXZPWDju8OIQ6AIkGOueputJY6zNmpYWVZL9G6NoPvrbrkwzaNOdj2U8o/drVb+LFZarroron4oAotoOowZWWV56L2hcZgTRCohEguwD6khaxvEASvqn14WO7FvEuQuEgzPNZnqZnp6enJ6diNAb3I/QCEOgDncqEZcDUXeLnQUwTg65rgyAEtdRxwJiNoIYVokGHj+h7io6BPtCJmtJuzXjxe+kUhZRgls3vmWqHT5U7D3L42z/xqU9IqaUlVT6QcR+dn00tidzj0dTKBMZTEcHtM1FAZNLH3IaPN158Z9nfvoaJ1m3mP95lfjs4JjYdfyOB8n6ub1S0JjA10MDY8++uU9nvA6DndY+Y4c6nXuYFwMNN33LTDFBeIL5vnjD9RbCD/pTw/eP+YHSz1klQCNByoIcCAXz0J8jcYY4r/CJbqsQvue5aaapOBHN5DffSMArPHz+J08zvnc7pyGkfWhSfqe6Q1FnV+zIlTL6HT9CecMQtuWlQnvxSsommfFZsQOMVwxdAwqZgk5nMtPeT01EFEP7uBV6QtzKporhADAFdrxfP/5FfY1qKmLkw8kvMwXV3pcujMP+BOWZZFobho7OTvusB1spsiOO4bRvPwyvruoJASUbNCwM0CAShaSjLMs/zothJa9WgKIp5Nq+dfr1Zx2GEZ7PMGZzdbuv7QVHs4jhqmgYf6vmbzUaaL7YwbnT7PM+7rl9ty2//pm+8Z0/7gkEAP/zDPyyZPx5cdIYTgVo2s2W6tAgUgiI3bHP7fr1ev3jxYrVZP378+PH5a2EYaHtGqfxjSnZdLfI6K/tnFV2yXNHN2V4Xkhtbjv10KzMKfYvpjfm9vsXCAQJB8Z4+wkP0AqCnjD4wNzhzBOiQVjvmIGSeKPlGSG0G8MI0JpdkPp+niZhumj4+bM1nlpIWAJic614ltApLQqRsagoBjKirigRMe9MRatNNT/UZqr7RLwJXRaEB8IF4pR9gcFTVbdP9xf/s+44QwCsMVY+HPo7AcQS+LEfgCAG8wst+eGL2t8kCoAXf2IV3rJwboqkxB9LQ1iQ2qnlETI0MGWF1axl9dLViplrX1aYsNpvtag1VwHq9KbbboiiKsqzrqu/gn58mcZZmSI7jCB74UNTDhN9oW+HJb5N8I2cmBVfiYsnPOaxGnzm2DBSGoUevH9+3dn0SyYv4fwDrsg181DsZ+tiTJyGRKkFWvQQRQNiHhFy+O+qkMZr8OVKZh9fR/ESS/5MwCJMk6fs+hvAhAcdV/AhU4+C5cYQiWyWtsyIfuVfXdYbMj3An8AMjiUS6VddNKOICTdikaMmvBhZF4ItpmYSknvdAIIBf+b9+hW5efd+AWyEMczZZMIDOlBQwdUITOQB9AExceGPxMK+Zpr7/AhCATcn3O/TZHMn6Dqh+xNbsmB6y4MtsbAzEbW1q8svps2Rx299Y//+bzfmmr5iY/5tS/D4twIzUhAtw+0cbYusJM4Gkwz8gqjiJ4I3HZM9ShU01zV4MsdB6WBDARz7mB4HRSQMCUA4Rs2tZ15iKXDPE+fp+ubxarVazOSg7bjt08KHHfJV5NwqlPIUADIOFJV84idg0SZ4yXpFm5CYVWkUTZD6bMrHWQs0UZBXfygSY7xN6kn1AyUranEWvD7dvaWFBGEJAAfazuLEcDI3lJjxBfgDTV8yAJKnbJk1Tz/MWi8XJyUldFmmalkWRZ5nv+2VZJklCLlgYBkVRslNAUSHt3263Xd8t5ovlcun7ft3UTV2fnz/e7oqqqlzfL3a7s7OzqoAvgOs6u12RZdlut8lneV3VZQ39vOe5ZVllWRaESDhXq9V2V/2R73gQdoA/+IM/yPyfI8xtnzIZ601rmWKYcT3gJ9wiun693Tx7/rxp6iePX0uzzHPRRKYH6UQpdU1t7XX0dmauo3hMmnybRJK7IADLR9G5Z7kGtqfPJHtXmGC6r6odoIubCMElmXhqqSP/9gkcGMqANkGhsN+ABcjegyDAuprluNMxhFA3DC4GHT1r4sOJzgEhKKEiMgF56XRjuwCqR4ysJ1gGUEExYKHuUbIUvFShgNkxAclo/R9goPhNNtLtuG37bvhL//n3HyGAVxiqHg99HIHjCHxZjsARAniFl/3zgAB+6eMaK096GhNM523YEv+sbG9avLT0OlgWtWABNG1L0iwLUMyNfM+TzA90AOhvt5vVcrVcrXZbPEpp1S1mx7VUyP0syxaLBf3GozBijCG+Y5NoQP4hoABC3ikDXPzA98iELE9pwUFStDAM+x6EedH5ozzFHmBCo8WlYZZuY3IyIGgBQOu+rkOg4LpuGIbSqqpLshS10yBYzOd5nj95/HQYhizPmrqZL+Z1VUtrK7eu6yRJ6EKE+s+Axsie5xVl4bpuHET90INlIJ2l+RaUQejwJ8ZIbdtIkoNz4ldTYrzjePLFBwieta/BLJ3dM9UOnyp3HuTwt//dv/93JfZtW3GL7JqKYgc1hhQPRfpRG5O/G0mzzXb30l2e1e2C+k0IYKTJ6ve48y06kgbnskeW3xseqgm+yQuw9Hk2abhxcpop3uoIMJ4E1BzGQZBsWHhYjB2tbwz75yz78/U3XnbXP0fWMUkuKPdHYRxB9c0OZ3bMpoaCxNrMJ9D07IFBAB/9CSYlRA8JAdhSpfL4LWYmOmHZWfz1Zr3ZOVup+gAAIABJREFUrIPQ8dq+MTp/k95wq3DdASkcZxyzO0FJsOXYxEbHDVOGO6HBUPbUHJKks7Sr+gBb9ueswUVj+1JuoTQLlO81nT6eSXQ0S4OtqqRYHrQ2oATwu6vjiUnPuHVT5cS2apYtIeZ/KeHUJEvbtn3f+76yaRuoQny3LMrzR4+oT8/StK5r7KXDUBbF6dnZbrdzHTdOkxcvXjx6dBYEwcXFZZ5nl5dXaZqenZ0+e/Y8SJJis3Uc5/zx4xcvXuRptl6vnWEIBEQ4PV2s12vXdVabXRiGu90ObQgdaAc++9m3BCzw/vAfeBBNAX/gB37ACsGolrFOGZx+KkhRWhxQZtHzA3tqurYoyovLi7bpsxxWi6SlwPWvRfIPsjrRJME3iTuzS4TQQzRztgR4C9OZrFpxH9UnWcv+kdNHUYBhtxiYy/Dr6YWhGjdDJCDIpJoamVkTBaGqAgxcqGKWIU3T09PTNM0whw0RQbsnyrT0A+3so4oS6Vhh2pUalMqFSk4cediTmMGFeWjBX0X+CgH0vVkqatthWgYqWsA4h6gBexv1A/j/VSO+DmIReGQBvMI49Xjo4wgcR+DLdQSOEMArvPKHJ2a/+Mu/ZCGASbSqwkK1COB9W6MFqziU+6gJak27bFgDsiO0WHEp5d4a9VMyUJXoFwA9wGaz3Wx2xW673QkdAOB738Cgm33y5vKIIkgDmKSb9traslijAWsNIGx6K0+17a8lYwehFDGNRBhSQocpIP2r0D8sQFHdhMWaRLRN4wfAAsTYP6B0MMsy8jPRWd114ziqKpBgvSA4Ozt7fH6eZ5nruHMR4dOVkB4HjroDoLDveW4YhJQi5nnO+k8cxQgPO3x91jqCALkxfwNIQkagQ1NDCk6h9YX4n3nzpCEC9Ago5vlZkj0ECODv/cO/p9np0Dd1U5XggDQyvEL7iFlAIxXf/G+sXdsk2rxg7zv9/wUBKJN0ghdovZQ8WcUbjI8aIQATcfPpzxcCEExnhABI4Kam486r9m4ggIlCdsRNqPKPYoy/AcIY5ouYeYIm2I+WtMfKgBQCGBzngdgBfkiaAhr/PxcNx6TOaHud8NTBAgAbRS0nXRcLrSy3FxdvNbuyBwYociR2DGWujPqmliXFeoNSI1IAVJgzqqBpRSBgqBE8781T10P2rqkcEzgj5LEQADXepmup8rQt0KSlUTVMNbiHmYOiTSBOZTgLJqG001brq2q9JiCo5ytlSfT/+Xx2fn5e11WSJKjSJ3Ge503TeMK0IkZZVbXjDEEQVjXK9V3XlVV1cnpSlqXsVP56vZrPF77vr9frIPAvN9uTLE/CaLXbBkGwWa3SNK2qGhqwKCqKbd/3VV01LYgY8/mMLdveeXEl4ibsfn/0Ox8KC4CDy8yf1omkAPBKWzmANs7UzjJ4E10Sy6q6vLwudkXT1FUF6r/2diUDny3xiCCINYzdGDkHlBZiE2HViZjVrboSOQJJSnQnBJwkrzHyemWXmHnCbZBHBQVAV5CSTCwEgC1CTtLEBHutCAZMiSDP8vliHseJUf6bc7UsPnYdBikMf6Shgu6Hxj5WcJDRHeBW/i+HtH5/evJkAeiAiEJQaQN6Atx1qeYTXZDYLqLlApAAKDt6px+cv3QUArzCQPV46OMIHEfgy3QEjhDAK7zwnwcE8IlftjRR2wlrUlVVMuG00GrDWKavrMCzsmHupjAyotWOer9PYgvJdbuqqoqi2O62m+12U+zWm02x3VVlWRRFXQELYBNuB00EgzRN5vN5lmdRGAW+48FJ2qcPoLUaFtt8KPBp9ccCHS21SG0lzz+KIE8VFkAEFasEHxOCJQN6qfZJPCMMf59lT9ZhhmGI43gYING3Ql80+cvys0eP5rM5X1BXCJrhLBCFjDZoqcXj08ZPHI8QGklLbXQTgOa/7RzhXoI6W9cIK8NQHP7gTWj6EY4ehDDQalu2VCD8IYUyF8G3sLjzh8EC+Pu/+vcZzAoXAPFWsQMLpKq3OG0/SpI0SRI/DAJhBLCiLhmX8rD3F8wY3hn7AH3eBM3T8piNfjWJN9x3xoXq/GcCY20JsKfi1kRf0sjxPJRhO/UBvOEjsMdENfNs+kVGXz0bxytSInHthAlBsoBBHPTVmonf2Ev2zQAsKcD4v6mCHYIT4dmweikYkuBITFTMmqe9nKJ9NvW3CIBx03ac4YFAAD/6EXgBMMXBVuBgpxASM5aV8RXDGiSGyW/qi6Dd9Zznz97+Z7/1W13biCAi9AIIf1jtZHsOXAMp4FOCxPSaZGyLitrcgxCAcKo1pxopS5xwZhKZboI2oeK1V2U+BVkK19qpYjZAvEzy98lWpioDwgraJVAupfFGRVplK/9M/sX5AQ1N/DhyB+e1s3MIk2Q7bZs2y1J+ryiK+g4g5jAMVVWFYdR1reO6YRRWJcDQOE2wd6ETalNV1Syfoe4Ngtiw2+1mi0Vb10j2nKEsyjiOq6rKQDcADXtXFI7jFEXhekOSJEEQ1VW7XK1qsZvtur5puz/+Xd95z+3zC+YF8P73v99W+1nzt/x/Cw1MYWtVfsmMMIJ1pyqry6ury4uL6+tV09QOzSsEfLMifKux1+ReISJpXULFvjw4Qcwep2V9de0xtD6dDJx4SjPYpwPsb08y682cJAgh9oCc1sYDVbAsJSzoYYHgz+b5LPdlBpkXTJBN26GQxyLqLbR8noLY+qpjn93B9dl9gNSU98e/ZTjGTYuaGlEPEPwAv4Y+Pm2Dedd1Lbj/0vuzF7KGGDC6RwjgFcapx0MfR+A4Al+uI3CEAF7hlT8cAvj4Jz/BVj1ksSrbf1oFnRYKbmRS1peexGVK92jeBEeAoR9oDTh6IzOvgyNX1zVNU1Xlrii3VbHZbHab7W633QkdoBIUAO2gQSlA9otaZRTOZ/PZPMnSFDR4SckVorAnD7GiuhyzLgdCAYJbxGboR8gMXKrrTd2YIANxNkmPxj6QdXj46pMdMO3/LOVEkAjCECL/k5OTJEnCMDw5AfG1bdooRogcRmHXdqhtCFWYKmsMso/DRiEI/77vt02bpHAKgJ42CKl2YGxXV4AAYrEYMJ5SCmeQEowypoSA9BoEWQBghyIyTITmD8MO8B/82j+wPhKsvTR1XZbFdrcCB6SqncGJ4ijL0DEqBtaD9uwU19sy5mTNTFuajbrTGx2z9pqwWWTLJtaGMs2EF/mUEP6ZCo+y/MmnYhrcIqDeJUS4ubpt/mc6eH2O5a/53+RVU7KAffZzkgK0Xm+Ow1KbePwL1gKrPx8VRuTGAjHAMt7YyFO0qxAAO2sbDGAPAmC/re49b7zvnm91+KZ050EOz+v+2kd/ElCdSgGQTrGSObCsqtvdXi1RmPZiwhEGu+3m//2n//TqxbOqrgPfj5M0git+wBxbffWYFLH5HtMVk1wQVpD0WNP7iSaFKdSe+4NiBMYdzWidjJ2gbEoTf0F7BEEHBDagSggnRk6BGBPKORlQxwBqnNQmXRT0S71QRQkSQnMUw6YUEMDZYhGLPyvM+XwfHUxlPgQBXFrYl7TrQEeiR6njuk3bhCEwA8EdvLIsXc9N4oScqaqq2rYnxcB1nVK6A1C/bfRcsAMYXOT/MkG9KI6222K3q9gRAGoy1Gm7P/FHv+uemXb4VLnzIIdPVDYFZNpvk/9pZ/uxg4Zh8tuq/oiki2Picrl86613rq6uyqp2DK3AytNsWq8dZ8z6N1DpiC5NeSbUtfEeJ1i5wlHqW0pejIDgE5uAPQhBb6+j3b9yUghSGFiKcwooAO9KaNyQJHmeZyksJLl/y1dQboGQGnyB+HVzV70hrQFlnimwa4T9ms+bvVdfZibzyPC3DCX5OLOfC2Iuo6EIAo4vXp98NHDzwczqgVLh9gQywhECeIUx6vHQxxE4jsCX8wgcIYBXePUPD2I+/slPsPeyhpaGdih3ZkuRNV0AbwmqeXOXSE67AyBTRdqOmnbXtwK6j7UplXlL+chaH5U1DALwEGuA7W5XwiWwrEiNrGvepvu+B2M8jdI0meWzJEpQNJYsV4t7xrlsGOCKR2N5JfarglaL54zSYLkHBe9oMjcCCgyWINfXTsio5wfw5BOmQ5+mSRwnJyeLKIpOT0+R0keR5wZgyYpo1oevYECzgCzNpAjWMBoOUKiH5bXruIyw4QXgAqFwXCfyA8dxEVvTMhC1tQhnK/0IWBricLt4C+y4xbIbtIKuF/MvwTjUC2Bw5vmD6AjwD3/tHxDZYKGKKECLImGx3W6XG+iw67r2PS9N00U+m2c5BCC0aGCGs/eYQADjtJRW0kqXtbn8+DYTH6ueFt7/llsLVol5pVTXZAXY4HUMwlmg2zP9M+8zCu5Rpms/m+6M5vRuHpba/en3uw0BTEv7dsp+Dghg4pFhq5Qk/E8yFrqLWa97xPYamptYnOG7WeSTnyWBo2xhcPoHwgL48Y/9lKiQWNr3QlRV8e17Jv+ycDiltAW7zB+sImlx3w/t5eXlxYsXy+WyLAto1IWgDpcPYHkBDQCJEA1iDWCNIs3QqGRa8xuT51i+FYfXzAitmu6brYyp/sg1YA6nE1P7EWoPF03I+IFsiGi13aoCsI0GrRrAqCWUvk4A1HXcNMviFEir5/ttXQkwEkD1IJM0jEKxagNISkMThX/7wZfeEYJXAgcGqgLoxG2bpihKSZNF1tR3IhdjPxQ2cEWvEzHARyZGoVYUh1vcFIquQUmWd4Gubcuy/N7v+e57bp9fMAjgQx/6EG80U8L/FJieQgC8uUyb0doEWOxy6+vr1eXFxTvPny1Xqw69adAoh01zzTF1B7FeevtlfzvdlCwiUjJp4zeR8nGpm31vXwugW97ID+B2bZsRKLoxbbChgQP78GFlABZPkf9HUSwqNuKIxp1E9jVK2Ihp2rYFKu83CD63Q6tHEEKYxBlsi2Bo/fZuop4slgdA7MBoH9hHgFAlhx0yDLEuEvtFNp0QnwbFz4kCOH/5aAf4CgPV46GPI3AcgS/TEThCAK/wwn/+EIBq7G1QIjdqU47eq4lOqMkm9VKzHaIAkvqLuq7reuTtQrW1JkISm2p5V3vyNi384UrIAEqBABD4AQQgEIDu3TXcpEHTa5u+dT03z/I8jmezuXQYxsOk6GABsDUASfuTsFubZvdCwmfoCS29Zl+2xzB+YB8sKQhoXDUhyiKDStN0Pp8vFgv2CBBybNw23aNHj6qqghYgiZ3BaRpY9+d5jurWAJ5/13XiRAgPIpD8/YAdjyQyht4xkqN1bctmbMZ8CfYBjIEMmxTPIFx2HMgHJNRTiq98ZxIEhn54QBAAESAjWIWLgbSSaJq2KIvlanl9fb3crJumSUKQSOfz2SLP4jgJghDJg4lQbyTmkwPS6MF6To+0WGXJ6pqzuT6GSAisbCBnWfY2a5q4+5vTFnLqnQjA3oq2GR1/29mpOEkI7RtuZ/K3IQDNGzWARfRshAF72MH0UPCGkIq0Lzk/3RaE1y2eC8wG1OZQ8gUu+31/OXtAi/NZZQGtARlYD0P3cCAAQcGwVALfl8Qd24GBAHBNDUSo3h9Sd0VvTkmXhqZpq6rebLfr1Wqzvq6rioCaCCakWYkaszkjBEC+xITYb7zWbGKmc/DGxNBtauqqZhIvrhVd7/Zi2TKtaYyKL4s9jQwFcgIwrQl1TGaqcp3sliiJK1qcYjuU0j24VuLAkiZJ1dR+FA5tk6VZ4KPJiAdHVgVVgUXKO0UPJY1RXSdEj0CwqqWzHTxTHEeq/QNsQEVyEhXFDpaoVd2LjQK1UWVV+p633e5kpaBzSt/1ddevlkuoFeDW1sEor23hGlsV3/e93/sQIIAPf/jDTM5tqm+xACb8Fg6wF3FqEDi92wpoO5Rl8fY7b3/27c9eXl5u1yW9ZtGYIQYWwC4wrNvvbW1KHdF9yaBEkrpTD29uwPqJwmaxWh9LTODLeHA5eys8USyUVAZrrWmDBEeaUBApS+VB1du0LyBJRFMShKk6SFovEg9F5oxzh7l9KxJAjIC9Bqz8UL7RNLVXUwDm/OP2TfDA3OylEyhY/2xmDO8/ATPha8q2jfgvlCp/+S/8ufsDtcNjrXcT8K13zbt5+/G9xxE4jsBxBB7UCBwhgFd4OQ6/LX38U58walbbepdlAosAWLGq8gdtEZSAvkL1moYgSxUxgEj5wQWQDr5jg2vxBJYognRZFuqbFil+DWY47ACUFAAgoCjFNaCqSryiaWpq99rW67s4ThYnixzM8Uza7SUS6mtGLUk1y/4IVUUqj9KgFFgk8JXyDVGLIGAHAX4N9aW3ffsELEDWRGfjPEdDrDzPGVW0bTebwXV/6J0sz8De970szaq6GvohSRG9bbdbcgEopJRiIwIaBsEcLvzsOiFyXfyBqaGkney5JdAGe/6hCUIAK4GhbZqu7yNocRGCj8pelgGl1vFQIIBf/4eWasKsiEEZIaMeUsx6u9k8X149e/58vV73Yrv4+OTkZHEym82yJJMrpsm5LYba3J5XbiJbsdNzGmnzZxWmMnIdi7hQi4813Smldq9+C/+LvbL9hNPL7t8CEVj2rE6pvfU+AdJkGOyT5ieFAIwd383npYBmVbM2K5wUzVS6wkosC9w2UVHhD9EY4xdnNRfj2fB5W/W3VB+DAZhfkNPRPhwIwJTBUZ4FBCDpMezBPCmRM5MZp5L2DJClqWmDNBRz27bZrq+vr6+Rkm1hWhGFoWBSIPkIu5qtIugFIKmIpZqYDuq2lLq/qYrmgk0GZIj32P7aoZUWn+Yfdp7JDyOUIAxn+Y6cCLZJmyZr3PdIH2AWpMx1AT1IR7Ip3GKxwGbYdr3vtkN/NpuT34UtS2xTuV6TJEFrT7FZqesmCAAw7coS5qnQgWFLpNrLdd2qqvLZrBVgxfe9oiil30oXRbHrupvNxvO9BkrsZhicLM8B97bd1XLFMyZnQFrGVOicOgx/5nv/9D23zy8YC8BCAESUrCjAJvzTHwgKaKMKxd+YWuvyFaW6U9TF9fXVO++889nPPIMuoCyHwY2TGKh3nqdoOkMKj0rxWdhWvIk9VdhmQh4KAfDj7J3c1Pa52+lpybO2J47KXAzNQFYGiXHkx3HxCMIu8w6Nb6X4n8QJ+kboRxOTGkOIKS7vwdBHnP8ksRfKm9y/9+r8Nr4wHH6Z+RM7UgLj+ik0BTRuF4KJc/s19X8+S8oJ7f/k5os1LIm/YbRIh92+H44QwCuMU4+HPo7AcQS+XEfgCAG8wit/OATwS5/65CSwlBKSplk2QLaEaFqnUZ+9X4WYsPLYIUwRAE3vcC/F+/hf2rxRiDhxCWI5GAYBdV2V1a5A/g9CQImfKkMHAArQiHRPpAFw7h3Qduj87NHJ6Ukch34AtypROKOE5gxU7Yr9PugKyP8ZeDFQgP2VqcmLKhUaV2rvEfFHaI3mei4k6mn63ve9DzGoh+IMXJ27Loqjoqjm8zm9A2nyH0dxmqW73S5NU9+TQplU87qug+e/MyRxQql/GIUNbK6QlQY4Zy8MQ5QchV5K3YHveWDVQuoPxoHr4XPZs5AD7ImtES8NqnmmDRjd5uc5GhO87HH4VLnzCIe//Vd//VdNrDvJXuSghIt4Neumub6+fvv5228/e2e1Wjmuu5jPzx+dPz57NJ/PsozkUtdzgY8oq1Sr+GPxVOtY9ozHrGwsoTIhkpdMTbTsOU5ic77ItmK7NRA8vIaeorkVx4CpW8EkrWahdv8gFgK4g/9vKeM2ljVxrWBrjH0NNZgpqJyQSf1lKpGuTG7MaPvJHmM4yo3S9PTsrADBYgE25jaxNaGc9s3X3/vqZtrhed2P/8RPiYE60wknDAN1Vpd9wI4GcD2R9MvqM7mZ5NbSDkHZ0rBtL8r1ev2bv/Wb11fXw1BBHw8TkFS4RNhn7PFh2WiGdD9hV7CPvH3uP8T1lJNtSqvqMyLpmmyP2uxkzBQ1e6Q1qZicAQJwCAHY5MfkdSMkxUvDySnFf6E1hEHbdeJvil305OSkkd6lVVWkaTqb5U0NIwDfD7qupbKJ5f0NMM3Udb3dbksyVFmWSZZut+jkFyfxcrlME4CedV2fnp6tlksPbiwwgp3N8vV6c3JyUhRF27a7YhdG0W63C0MvzxdNC8vA1WolFopD13bQC7VNXRZVVfEK/qk/+T33zLTDp8q73NOsEICjza3JEgFsem/W3MS5xpK5zH5j9xDHcdqu3e12V5dXz549+8xnn11cXBdF4QxuHMf5PE/SeDabpTHaqADUI8lfljIOIvc7rcCPdpdSkJ9saeYeKG3/ZOZYKGAPNTB9BIhDeb7MXryYn4LpJy4S4SzHH6HjcfshQkCBgE5mLj16/vM1mp0b/T8vh60N6LMTBZJ65EiDAKIG2uh30uyEH8r+HbD85IdIMQD3065HAaHtBQKg+R+K/6JtkQKGMTYWX6P+v/iLf/7+QO3wO+D9x7n/2SML4N2M3vG9xxE4jsBDG4EjBPAKr8jht6UpBKBtrmkNOClTmNhR27bfPm++ceoURltAMeHvSKkjWVjuxg7uuJJ2IYA2nyWpILoJCg4AH+mqqiALKEEKEFnArqoq9JMTaYAI+ITOJ/91+qHru0ePzs7OTp4+fRqGdJUXDTAU8hKioeG5Q/Mqcpf5MhoBom8QEIGgEhM+nleSxPP53Pf9k5OTIAjn8znkwY47m4Hb77rw+X/ttde3m21ZAat47elrRBDms/n19XUUw7Fgu93GMSQAaZqaLmLI/5umyWe5+HK7gRgRomGB44iZtitiWvAUbOiGr4BYHMdHL2WpWrQdtACM4doObkawIRDXwx4eSO5DgQD+0a8qqsSznWTURFtoJskGB5ti++Ly4jOf+cxbb721Wi1dz1ucnLzxxhvvefr05PQkTdLEDdFt0XxzIfLb5Fct/W2l/TYCYGuiNi3SWW3ztmm8zBfRsf3Oh8n6TG4veNfYkoqzfo+U+i8AAShBRSaunomgadrdytS+GGejVCiEEfJ52RtCDe3Y5Q7nM57F9Hvf+Iq3IYCxHmdXPQy0HgoE8NGf+i/5ZbVpX4A0if+k8tiSma2hn+il6Y0n/hDQ0xMrQc5DXHK72fzmb/3ms7c/I+qeKAEXwKfgGSiDAHbWo2EqeDH7KgxETSYPNzJTrlQLUjvslGnwNM1fugebHH6yPwvuZ3ZRmaiKK2gqNnHEtM0F8D2Z9juCZnZdd3Z2Fsdx2zRhEJZlcX7+yPO8uq6yJKPnn+O4RbHL85y1/ZOTk/Uamp0nT55stzvqpK6W1+fnj3w/WC6XcRxvt7soiheLxeXlZZ5lq/V6GPogCIti9+jR+Xq1cj232BVJll5eXc3nc8d14ih9/vxiK2IBVwwFqNje7XZ1VdKr1ff9P/HH/9g9t88vPARAF1J175MznAJAFgKwe9SUCzC5vY7A9CAegev1+sXF1W/91luf/exn1uutENYH13eSOJllUKIBC0jTKI7CAIQOWdSch6NxJ0v3fAgQMKpVFCdSQoxqUeyLLTvAWLhwz7YZPrJmON1k2Xy+ANhNHsrERpXZuHTVVRcbtPKRDzDKf3XiAa4tt2mZweyjyYfm5Cw8jFiblOu7trPgKQMMw4Aw+b/WL+Q7D4gQhPzfNjAabth9ALce8L/2IABp+QvD2h/8K3/hnpn2z4f08Fjr/uPc/+wRAng3o3d873EEjiPw0EbgCAG8wity+G3JQgAvJShawT9uwKOy1IY4zGmla68g7prmq6ZOIXVxp4MemkIBCNfpWaVpG0N2BgGdGPW0bQtpQFXtylKsAcAFsDaBtfgDEAgQX6kWHoTSiVDqIe75o0cnp6dPnz7lWQnf3rQGM6U3qduAGjAMqK4TTCAzP4piz/POzk5d1ztZLMqqPD8/L4oiy7K27aIw3BW7LEONC9bH2ayq6ziKi6KgihUs2R6KBWb4nVhnsVjIRgAGLnGSOGYBLY5j30U5Rer6OOcojOoaHbZkotCCG6fHjIE9F6j5J8WAEACTf1ahqW08mZ/eM9UOnyp3HuTwt//ab/waCauMIvfKzqRfWqwIsVpb1dVqvX7+/Pk7b7/9zvPnq7UwAmazp09ff/3p0/PF6SzPozhWiYcrg2DaaO+xACbp0RgL6y8tSfUO/79pwq/Br4nWbwzFtHSvhXVXhPomiLVUf8NKFbN2uaxED+inaeLVPWNAo7DZU6kA3YHuRPrbiyjAjiqr39P+ZMpR1vI/E1tCMFo3tjqd8XtNXOvtXLV6BSupnTQIAM735utf8epm2uF53Ud/8qcN5GFTaYUAWOwki1qRKCt6IrNasm6sMVNwpGEJqElVVex2lxfPP/OZz242a9cFRSiO4zCESDsSnwXh5iDbMC36Rt3yBOqUREmuOK4dcD3ANaTrK/DAjdH6rpthna4aixE40nJlml7yn1ZmZVcAiSA0NRCKU9z1nR8EJycnWoUG58hHNi4qkyiK2rpOUhCanGGYzWZFWUrrhGC9Wud5FsVxscNOSFj27PxcduXK94Pr6+uzs0eu6xZFGUXRcnmdZVlZlqIYj4XfDrQ3CPyr5ZKqgTTNnr3zohFNE3L/tsbW3rQkC4DQJc4FQeD/R3/kP7xnph0+Vd7lnvahD33I2moyz9f+mgZGt6vS+gLccKi5QRWZgu9tiy++2e6Wy9Vbb7311tvPrtEvoGolcfWFxgHCBQRwyXwONVyapujhIH6N1iQfXDCputsOuGZfEkcMWQxErzj58KyBqsYOQbpjW9UQvm4QQg0H8n+S6AQ0Azp+L/r+mFZ8esBR+LRnqiI2Pdq/YIwl6LBh2vgRHeh7FBg0fzc3QVv8H/sBypchvZ9qO9L/m6YlSkJTHvoVyR2IrgR41E29Wq4+8mMfuGemHSGA+wfn+OxxBI4jcByBO0fgCAG8wolxeGL2iU9/ikUBmz4ZIp8plErKRkGebR2kLa8mgancprWjGrl8NjkxdHVBCfgYEPia7mi2vbbc+w1tTxy8Uxi6AAAgAElEQVSkAASUov8s+ChBCaBHoOUCVOgd2PRi7QPbfCkju64rJt7Bk8eP54t5nueI1FHzV5EkQwPTIxA0WoQFzgA7rBD/WcwXZEienJymaeJ5XlVWpPeTzZhmaVEUT548KQt0xo6TuG1Aak3iJJ/lq9WKxloo6UsoTzVEHMdNg5bjQlFG/U3122oEiDBM4hInCFDwDyVYBxcAlAqU4xC+a1wzWh9ppRFdDOHa5XuQM0g7A/eBQAC//hu/BoqpcQQci+oTFr0lAojBJK7jdre9vl4+e/bs7XfefvHixWq7dV0vy7JHZyevv/7Gm09eOzs9TZLUs5wPPZqWQOmNNsm1dcqKT54IuQlETTn7dxXE91Ovl7IBVIIhH6LFLrNGLL2WE88UuT43BDAeSo0q6L4vLFUrBCDqw9K3KfiPvcrk12oeRwEOpctg89Ks27ZJNONjWgloBD2Wt01Mze84Mn+w3N947T33bGqHb0p3HuTwvA4sAGN2T3SMvc11Z1MtgAKQoyWAUUj0YlDH8WLTP1fcOip4ktZ1WV9cXLz9zmeuri/RUkQadsCIJE5iIWZLUmW0AZo4GdW0nMGUVSG9ytRMjtsmU6DRF2DscGHEGiZJwysVRtX2BGptyfZvKplmTVb3WO4eOk3g/+ckWZplGT1K67rO0jQKQzkN5JC+5wWeXzeN67hRFBZlmaapKw5/tPpr2zaO46JAYp+mad02smw70AeyvGnQrwTtAMsqTvCyOAbLqWvRg51vh/dnloLR0w/X1+uqREs8NovpO/SCKYuyb6Fy8oHkavOC7/r3/9BDgAB+7Md+zK4yqwWYCgF4FfiU/WFqUnuDdTSFACRfbQpo4or1en1xAYOAy8urzXZXN/XQ2vo5JlyIhhW4bSVpmGd5mqboUxtF4htgxAK0q9BaulbaKWIxgqjR/9/6TyhOqe5A7LkLI8g0TfIZQIfAR9MHSaInD2NjSYbd9Bn2GCVkwP9Pbf/HnqmGECAGPVKlF+MA/UHfg4iCv6GnhqG+mP1XBkmSf3EnxnwDriTYuDrROA66ekghQH1N2w6zbr1eV1X113/irx0hgFcYqh4PfRyB4wh8WY7AEQJ4hZf98Gj7lz/9KfEMV967hpRjNzSNSXi/Vtkhb7Pmhj9i/IZhaN161ZlnlNdJ3kJRgMmSEA1AYkgvIu1crAi9YAY1YHuUlkr0DIAcoMQDPwtLoCql7gRinzx66fSD1Fo+LE3SMAiSOD47O1ssFotTePgxA5fQxHpo4Z9hHOVZBjZ+Pzx9+poY+0HJf3p6wi4DzLP6vkNMLPbXLG3NZrO2bfNsttluUjQSj7a7beAHSZrUQhCADrZBAi8t/QZaBtAIEO6AYaieYH0v2b52V+76PgyCtu1g0CUhisRz4g4oqQYbLqBBl/zedT0wDqSqQ6Kx53mL2YPwAgAEoBxPa2VOxajNkuWyG1UAo1VqiREBv7h459k7bz975+r6ijXJNE0fnT16/enrr7/++tnZSZahN4T0UEdAiouL0JYdAgyORSL1qIm1rtGjJNeW4hU4uP3euxeuBvP2+4wM1VuvB/aksJrBvMxrbqALKr9n3ij0GYOsmQ5Z+oXke5Mnbar9YAajnA1WCKkBZjHbJFi7yjObH/vVy+tuugDyDI0u1/wLs48h/MOBAD720z+j+ZiQ80k4ss0o+M8bpKcpW2CQjUgxBCImkpSSQtw2bVkUl1cXz58/u76+LqtSnBT8KGQLN8nDxMiTWnspviIRGTFPKbiqy5m0BcFclRdo6Z5cBZ2oKgWgrsT8UmACY9piprRObvUnFMaNdRwkMBH4/iCVajZDmc1yQEaytwAOSCBqcAb4kkqXU7RZaRu0JmG7NPkB5KMoiox/hFtVZRTFIYCD3hWrP+HzRzAL9PB2aRDgNk0TxXQt9bbbTRTHZVGilWkQxHFS1lWxK8pdKcIW7IpQeDVlVZXSulXL1eQv+L7/Hd/+bQ8BAvjIRz5irSWsHaA13ZxSAG4B64Zlbxe+/mJvA8DuJ5q4oii2u3K5XF5cXLy4uFyvVlWJbva4m2ofDzW58AMoO8AOiASVipUmAKlAIB1WZSrQxsLikoOo+ikhIdAv+6dW4tXYVLYIckCyDOaESRL71L9YnNKwANVZ0wQS0459U1dC63MiMAR348ktwRx5woTS3YZL0ij8Iasx7TDMAfRmg2aTYkuMNh+gDIqZJSe8bKgYPtUDyC226zpKMIDUB96P/+iHjhDAKwxVj4c+jsBxBL4sR+AIAbzCy/55QAB/51PqJC+3e9uklyc3xpw2h+JdeuJ2Tl8r+2X4Fu0UbjzSkMuxqZ1o7LSTmHClgSCYxsUsF5iigVYY2T9aMnzQ/yX7R/5flsj9d+IRVdXwCKBkV6yj8CY2Dhik468zODPhKy5Os9lsdnJyEsc0lgsoxc+yJIri+clcfukNbXf26Izt/YZhyLKMOs+6bhaLRdPUbDcg3fjwrYIASMFstqiqKk3TtgVj3wR1bhInKOm0TRRFdP6XJlwBpfswAggCT/oes8UgBd4ROQKSilEOwOiItsWs9+ILmt5LQF7kCNIkDFILyRPcxcOwA/z13/g1wki0pNMJczNxVlM98kWYl8JoTjixy9XqxYtn77zzzvPnz6+uAAT0gwNGwKNH50/OX3v62vmj89kMFTC4QSI2FXhJPnI6P3Vm3/yVmfHTdWkjd7seXrpqp5Lb8UVTxqv97dQO8M4XWBhC6/yUSYjrvhGQCyjAmF2+5p7gf5KXqBs+qQFS7kMKQMXELb6DJvi3Oh5Omf8jL8AIdU3P7+GBsACmEABzfQsBcJQ00aFkiANoPAJ0qljQRKaslklta7oGuelmvb64vLi6vNhsN23T+gDykJ9GEZwCQ98nC0mSLRbep9md9B4EQiWJvWRKtgnABCzQ82O7AfWjwLHoDzJt2jYispzHdvcmBYnKEGytkgMGvh8nUDHQ9xQpI/kL8HszqITAOr4fmUQRe7gnBHSYTYq5Kf1T4agqOG/dKk2JpCrsb+Lnhx1VNOFt19V1Ta41d8I0TbfSAbaua+G29F2Lu4R0iNmKbws19qpfIM3l277lWx4CBPDRj37ULjVuFXc2BbQ3Nbud2E4B+/dNhXhGnoggoqBC4G4HLGCz2V5fXb24eLG83u52RYP7HRJY3CdoBml2KjA4YFPhBhALcDJiguJaR2EsvS0xP6WdRBCQHoIVIZYZxJqNNl8FgIPnBnEczeYzaEDCCNwN0zZ39N4XPGAk3RDrFL49scIbdX71C1QTAV2RZlhGm1TrnWFej84U4IrJ+hV+mRKapj6usP9VtyDx/1PPf2T6MrshORNFlbIY+7bb7XZY0W0bhWGSxj/4A3/lCAG8wlD1eOjjCBxH4MtyBI4QwCu87J8nBDCm9IYFMEEANFMwtLzRdM0GGyI7NA+G1MpU11IXUlYJF02nHdy7UVdjsIq7t1bbTB1sQipkzsO6kOAAiIRECwA5gKgC8APggaamR4AU60TwJygABAUSjCJg9Yf5YnF6cpLl+WKxmM8WWZ55nvfaa4+HYZiJtbV8UnNycoruA3U1ny+iKOx7eAdWVXVyciqHwoHDMJIYGu0JxA8JSXscx1VVZSmIssMwgJAZhjAybBo4BfRDFIXOAB9B9gUkvxF0SgnH2e1P/AgikBrwG8n/JQjmwBEC0EYAIhngW5gtk+WOF0sCczI/uWeqHT5V7jzI4W8HBGCan3OG2OxLZ5vMBs0nRS4iMZoWiqAcruvNdn15efn8+fNnz55dvLi4Wi63210/9GEanZ2dPXnyBGjAkyePTxZ5nkcRilSh6w3UlxonK/1pGn3f+bNVV7/sWXNQ/n3D4Y+/pPv7pFCmon8retmj4BuqP9+pPAhDjOA6MJbvOoAGGJok/ft0AGUBGHUADedtd68pNDIK+41f2MhoMP20LQvA1uUo2WAm8EAggI/+9Z+R5n9gRTAfoG8/S99qsmeYADZXJlCgfmTGTZAXj5ABJqdws+u6hlC9bbeb7cXli4uLi816TW8OV3IneLWjuM08C6wAlq+JNcgYigAbZycCK7qjGqeVfbBggtXIj6ARWb7ABKQdl6fyoZU+YBtBAIlwHC8IfenfniTYXhSORJINxj4y7UBbZjK/CkOYlfg+CEeyuYUwbZHMXHJ7hwaBLbj68HOFp4kfyMbV1XVjnFadKArLqhocp6oqx4HDoujYk7pulqtlC3aACwsQSdgwyFXddw2Y/wBLAb8KpV15Lt/yTd94z552uGbkXe5pUwjA6mssHWCKH/KXFgu4EwKYsJP0vLisyISqGrRNbZqmLMurq+urq+vl9XKz3VYl5BJthzvs6NNpb8dez21WbBQBnwgKAIUATRnYdSKOMU19H66WglkNxK0MciigobjVPnn8ZLGYhREa4ljLf0L9liZIFhu5XnYr41auzhuG/D+SCQ3quU+W0cZD6mtjr5bcPKzJv7YoMr02TCsWkPWkeoAaQFOL+b+4Esh+Jdg6EXMhMuFfojrZbNZN08ZJjE7DSfTnv//77g/UDr8D3n+c+5892gG+m9E7vvc4AscReGgjcIQAXuEVOfy29Mt/51OG8jfa8Y5x8D4llcUl+lRr+sMMZ/pQPr8Uq00axJyZaR1SXikB9ZLPSLIjRtzGr5gs3Wl6ZZwFpBUgbufaFABsAMIBNX6CKqDGHzYOlAoJTAUFBuBHduCYikje94Onr7325LUnv/N3/s4oCh8/ftw0dQhzvq4sq65pHj9+Qt2g6CrTqoJjX13XaQrCeV1VURw3dRuGYVFuoyg6PT3r2t7zERkjpQ/BL4DzdhIHPpppFWUh8bEfBmHXdwHiLTyaFoFyFIQsyLQi+I+jyAXpoKYXQCtsWNq8Q9fYdj798CVBpnaAA95JvwM+yM44O3l0z1Q7fKq8y3D513/j19FLSvj5tE7XPmhCk5Z5NFJA7RUnDkB/KplFKIhtNpuLiwsAAc9fXFxerlarTbGp0XI8SJL0tddee/P1p4ADzh/BMjvLoyiyDPmxQmq/zx71dKpMkFdMY9JbZfPpWd/g8Ju5P1EdWNor4Q/5M/JnjLCf11RtM8xl1ZiZEexkqEyacZMFYB0BNCER1y9jLwd+xFQOMb2yGGshkpjwnRiMIhd7EIDCMzDlppL2odgB/vTPkMmPeqZcQEPJcZDkGBdS0csoC8D2RVNfCE22lTihqgHJ3qFsr2vsKFqe3V5eXl5dXm3Xm6quhKaB3ZHWnmEkToFRLNSAhE4BdCTU4cUJis+5zrWRHWN6B1KzPaoAPEB7vHrG3cDme4Z+xR3AkL4VBNACNQrv4DT1PTqJeJ6Xpin2jaaJwkh0E3gvdh55VFWTZSlN1IQAVbVtE0eg8SdJEifxP3dNJ0rbtu3i9KSugVo6rlMWRRhFsoOFruuXZeF6Xild/WAlkGcC/YYvLl50fUtDeLF0Bc5blgW4CcL6DwL6LNLkgq4O3jd9/dfds6d9wSCAj33sY9ONZU+GIywwq4Q3iJOx1J+sv+mmQksX/obv5dhi1jXY+tAiceiLotxtt8vl8np5vV5vd9tdWXdNIxR3FQaw8O54HjeY8Zaq9gRmx6VKyA8wXUFNw//8IBRIWswXxdcCV8HzvPk8/12/63fN5rmRBsheZRBAVfOJPO1OOIODMPqHyB1/2jhwP5qgfIbENxUP6sioe6rshMaoCE9N2q7QbJItAMUymKGHssyY/fMfmPwywmVRbDebru2Y/6dpGsfhn/wT331/oPYub6AHRoFHCODAgTq+7DgCxxH4ohiBIwTwCi/T4belT3z671Ala1V46vujGYoyt00oIwUsqlv3HxY/mN6VDQQwtttlOCP8dvyt7D6Uw3CzZ2c+mncZCIAaeYQwAiDgvS3spuq2a8URsCELgB6B/C8rdXygr0DbtNJfCp8rUab0oEecGobB13z1V7/++tM8z9IsTdJ0s8Wfk8UiQqvqYj6bNW0Tx/Hp6dlyuSQfVYz9vDzLO3H4K8vdyclpnuebzTbP8s126/uIqJgXhWEI40C0NSzzWZ4m6Xa3ZZ9tSGrlQfsxpl4w5RKrLXIfgDtI3YwK3jAKlQggL5BcGhpdDinbPjVNzQ4CqMu17fnZ44cAAfyjf/yPphLTMbm2YnvDiJazlbKMBG4s1JAdQOMq9BLf7VbL1fOLi2fPnj1//nx5fbVarXZbEIpRzIy8+WLxxptvvPkV73nvm+95fPYoQzwXh0p2HYtRDDonzhZTbGuEADS2vA0BTH5zCwKQOP4OEoAGutTWCLzBh1pnoCpFwMo0tR4vn/p2TX6haA/l7goEWEKycgPUi4z0f7EGZA5JT8T9h+XvSEhtnjYQgPJlrR2lsGntqb/59EF0BPjYT/8NFjC5T9Hdnwk/f0ktk0rpVS4ish3iQwaCZGXek8K7wUIxJgAW5SFJK6qym83m+hJl2aosWgiPe086k9OMMIrjKIygT4FLAB6SXyH5IQIx+pFYaMbCZHpOBpPhuSkvQS+jbpWcTqIOIaOBLUXFfATi/MEZAj9Isxy9QvEKXHp6uXddl6dZURRJkrgu2tHlOcz8+r7P85l0P3UX8/mu2AWAUNztdnd+dubA7b+Io6goS9dxFovFrizExLSvqipJks1mk+c5d9y6rulUUhTFyempkCbci4troXCLBzswYYxqUeyoEQB1XR5a/VdpFQbsG37f771nT/vtggCs+Ev9HczebvNhCwRMIbjbCOQUAuDXlJkmDBS5KOTElUUJt9Sr5dX19WoNSVzdNMTa1TEE25ZQ7TCthXOiW5oxANS9R9R4SkKxy0BUgYqYotHs0PeLxex3/xu/+6u+6n1xHGnEYDcJbiSEDsUbUDcPu8HoGtQmpuZjjMmfocBwJ+SuaTsbWhRS83z2WOW3kePL3cGuUbTLUf2g0AGNYYIhLCkrsbO7adO1VVltNmunB2sPNgdpGouZ4h/9I3/4npl27Ahw/+Acnz2OwHEEjiNw5wgcIYBXODEOhwA++Suf1iTC1v1sjZH3bNYAR2CA0fOdrOfb4uJJZmMb8DDao+wTKMDgSSGBrafJ4uPNXFGJAbEyonntMoC0kHQA9PcVl24xCxSTQMgDStsysG7wpzJmgYjOpSzAiJOuBPPF4hu/4RveePP1siiDEFxH6cyHIMpxHLS/Xq0XJyfDgAjs0aNH0qG6PT079Txvs94g2UCpCtxajhXptWLyF5RlGYVRlmdlUQpDOPIDf7VcZTkaCqIjQNvBzzkMOQLiy90EIVgDrigtPQdOAa3QjMnadQYnCHwJ0DGKEL2ziZN4NcGRW5AO9rFr2u61x0/umWqHT5U7D3L423/j//7HPMIU35ELzUZT2gNdP8VGa7RrYnWLGIfwCHo0bWq228311eWz589fvHhxeXm5XC43m400jihlgvRhEJ+enr7nK7/ive/Dn0fzE/Fs88HCpgMFCdhKWJ3y4jWBZ6UVWdNd4vm7aAH6DexTd7IDzNdU1z0UqMQIUa2qGNzaBPwW1cZcC0O3Nfm/eoJNPcrMz+MyV005MuLb11SL/qZNwB5CQAOtQcv+PHX+n6f6QCCAn/zpvzFpAkA5AGeY1sYJlkiKo70BRziAab/nYdrJBgjVBK3RJLPWijer1WhBgu1InNuL1Xp9dXGx3e6aph4AySnDgy0GPSz/MBOc0XPdNE0pypdUB9AdUxlzJiz+y/Kw8KjmOZNEjjiOVHyFWgO8A/ygAdqHIAh74IPYnshmisXBNPD9pm3zHCdQFuX/x96bxlh2nmdi92z3nHPXWrqbZHNfRUoitdvWaLMlWyNK1GI4tmWNHcdxEMDx32CQPwGCAAESwBJFSR5JlCcZT5wJYGQwSTwzMTLjBbIkktYykkxxEUWyNza7ye7qqrrL2c/JPO/zft89Vd1sXIqpQSW8RYnsruXWvd/9znfe93mfZTjodzqOSJxGEr9XjUbDS5e2h8NBGIZbW1vD4SgI/J2d3SObm/NkOplMrzt+vCrrosjDsHvhwoW1tXHXD6bT2XA8mkwm8qLcyWSyubk5n889z9+dTnq93s7OTl3XYRi6XpjlGb5TruVKsv/Q5RYIfxXgAq+C839fXgBDFnjBNp3OR3/pQ1c50/6DQQCf+9zn2PZbYj/RNxIuGAEDQZaZ578SBGDPinZkIA98ewjYzr8sRS4hvX5e5InkBWxtXdrZ2ZnPZ0UOExzx3BXGm7h1SvOvrAQSSNT+0yzi3ohW3IJ54ds4FX6j04H3ygc+8J5bbrnRSIvk7q2iJe5Ge3jJDN+oBG3HbuGPBR1A0VBz2FjgQT361dpCvYrohiN2A9TmSJ4fQHkKf4T6j64fFMAsJ4uM0kMinjJKkLs/KQx1g4t3Z9f1QHNgmII4+AIvvHr2xAoCOMAqdvXQqxVYrcD/f1dgBQEc4Hu7fGN2RQjA0BGlDLUKP0v+b4EF+17DK3REKr+TobjQ8WHXL38SWXtHMn459xLjKFROKFOEDtBAzIjPoxwxDQpQAHUJRC0OqaQEU2dZmhg6AMwAxBlA6QCljFAgNBV7AD4N4QLcccft733vewaDgRhdYSZPIAC6escpy3I8GsvoHgUZKjMXg30JtUYUVoFedLa+tl5JUkDdQL0PJX9ZTCaTfr+PqldKe33tTTPoD2jdX1Zl1A3rCuncTV37vl+UZYifhc8f6ksjzKb/Fky2yzKO4jQFzxaJCTlitGBMWEMsgCdMD23HTbO0KOsbrr3uMEAAP3rySa0jjR5UdlcjLk6MgzDkc/a/rcg5O9qizaGSULAHMINlXsDLF+ARuH1pe3eyO5vNkgQ+kUUOB6iOh/UZjUbHrr3m1ltvvemmG9bWwNroClID0rjMx7DRWL4a1wCaV6nd1P/bEIDUsShype0HFkbWv72IbPWPp3RlIGEvBNAiIlvVtCGEm2QyjrqVIS/bfe+HhQBoVLHgKJjCXtAK4wC4qPbxncevvfHgdtryfd3nv/SPjABemrH2wcUvyKJwRG8gIEMC0E0IXErVBIb0xLm6yrPB0JEDRbC5pgGHHZjUZHpJoKg8S9jWUiONIay8V2KeB5N2BliAEeD7tCgQoBNviBHLaMgZJ6KgyreGrCrIEuSPEADJU0Q5CEGCNBQEHUFAiDjI2YV/d2EEiANw0O9naeb7UAdMp1MRhHtZlg0Gg6Io5vPZ+vpGUeRlWfV68e7uJIyC8WicJCmf0mS6u7G+URYFccmdyaQ/6BcI/HMYleK67mQyDeNoa2srDEPHwVOazbMkTblVlP8PeVdeZHMy/WX0D826UT+BlG4o36CFHx4IoH19KZ+LtovywSuyDQHYT+6jBtjvt1fQPgiARrCiaQPkVCJnAUsBE9w0Y3jqZLI7mybzZA7qeylSeDUS7TS1uodon93izF9O2rfP4fIbOnxzjq69+90/c/3x64H1iErFihdsGJBhHGDzW5aT2clyi7eRKBonqAIBzSJpDfctZKFymBZnCxCAcUDkDqFJRwXGhPB0OG0wVCW10tUAAFUlzufz+Wzu+V6vF/f7PXr38Aqqm+Y3P/Ppqxdqy9dar6XgWwkBXsvqrX52tQKrFThsK7CCAA7wHVn+tvT1b33TCgE486c9Nmv7ttxU5/PGa9oG73JEb2eW7UYOab1iGsRxJk19hOSseW863RUugNZAxiiOo2HM/jWuCPJZWhCxzigZ+idAgPj3KRCQpEme5YYLAGCgRK4SkgJEEiBkSnUVgP1U0zRhGL71bW+56867hqN+VdWRSAFpwhRFMKzyfW82mw+Hw16vlyEGDIWdH/hRGMFooCydjrO5uYkaWoKvJE3Q7UlVHcXQACvJW9wBuiFCB9H8RxEGdx2H+v9uAOZhgUdDBeSLlMDtdMoKTAGWO8Ltr4IAbNsAJoXg3AYw8wIvgFaCnOGALZ8kZ188996f+bmDa8yW32k/evIJUhXYdKkXQMtWwgahKQlU2f/WChobR/kOhvQpQRPgGM9EGbt1cQs+WZcu7e7sTKbT+RxW45IaCW42ivUAkM1oPFpfX7/++uuvv/a6Y8eODfuDMIBZgOOrQpfLZadVNhz+cpbLT8cC0GbfNv14X+n9r2xaPoElIIBF5Dhd7xeJgKKeVum0CgHU915NufHUVQy/iAM0WYD6VPYKAczAX6jFZvTHjc1ne8N1Nx3cTnsVEMAX/xEN5DiNlctB88aY1cdeWanPsiEpyLdhJ7o5maQnx45ycGRqLW+MWrWLzFhkTdK05Gk2m80mu7u7O5dmsxlJyMI75ikmNoDU6MOTP+z3gA/63QCEAN/rgPKjbv98UjzueBQqlqBJbQQL9LnRZYP9Px8B43MPyaOO58FYBGQlcAFIrC/F2M/3/VyMS+Wsy3o9kP8dp4OUvjR1nE6v10/TpNtFcABlAlHUhadJN0zTvNPpDAa9oshBPqqbNEujGNBkGEWu49UwYwfa2ul0pvMZdUxR1NvZ2U7zglGyhEQ7DSVdOQkX7P75b1kueNtzDYiRVU39scPBAnjwwQfbbv8mvEAF/0QE2px/w5Q3bBTjCNAewreH5PvYASYvFWc73W1oTlE3uFXNZ3PsvSm232w2T1IJygXYjVDGutLoO5jOEpZS3omeqXKNyCILFLVfIGQubAcOkd611x5917vede21xwTuwJ0ZM3bDzLeD/9Y5prCqtVqxGv6F1YiYaLSPPgsT0HiQSIqVLBLEoCJAYixrhP+B5Uc/X6TtaHAgPP8FJxNNmRUu1XUt94h5EAS9fr/XA/k/wMWo0pymaf7Bb6wggAOsVFcPvVqB1Qq8PldgBQEc4Pu+fGP2N498q11nsKyUHlu7INvSyw2YTTg9/7ViaM0Q7PR0z4283csI/86C8LQIrBpCAHt9zjAi1WaRo070K+a34/FrlB3Knda8AJn6s5rEf8kKwCgYnycnQIICAAUAB5Af41Maj4dvf/s77rzztiRJjh07xgleHMdaWOU7trYAACAASURBVNR1Vz4YTxhFPbbivV6PZn5BEEAKO593uxBJoi3vosKez+aD4UBomULHdBzkMElcth/4naYTdIMCZEVIEB1JAaDaEysslY3bwNmY3v4IYRL4xPO9uoJNN+UM3aDruEje9n1kFniel1fl+fPnv/vd7/7w8R899D/8wcE1ZsvvtB89+cSCi05TKEWYbN+7mMSSXb7Qx8vyaTfFlVQUQLkCYiEGOgCAgK2t7UvbO0ABJrMZgIA0EVeIoswRpY2IsiAI+v1+bzhAoODG5rFjx6655tjm+rjf74N3bKLj24gY2al7LKz55VZxvGedzXWligI1PUR5LBgY2aw6T2+x6e1jtBEAXAt74AG9CG3inVyZmmUviYjGO115AmxlDc/CXNTSq9BoY2EKQKDJOBSY/l5LczxlqouNdQEzKuVfNxy/+eB22quAAL70jwLBdOgGYC49GiVoA04RvqQzmj5M0Slp+cHAwTmIpWSnVMN0k3l4PALFl4QzR2nHcDx6QjKCKGm6u4MdOJlmWVZVJdsvqzjhRqJ6yPf9MEaAu9jyQSAgUXyi0QAEoI0OWQCG/8z1JwRAJoCmGuIJg2uANkZsEIB3+AHc3dUWXgjqfhBQ0xB2QySziIKgriu6wRV57op1fFWVQYAc07IsIf/G0tSu56VJFgCv9Dsd0JfyLCfNIYM0IOI2nM8Tz/PKEtattXjOuY4v1JyMfRiFYHVVF3lSlgXSB8T/T36z/tuIzlSPRiuKsq4f+PAvXmWnLb9Vrvggy59pDz74oPalir/pdWdvmraZtL/IBt/a2Dx7KvKauhwOsHdYom2UC3HGz5spbiiAorHUs1myu7s72Z1Op2BCpXkmphVNXYuZjslZURRWL2TBteTPVmRiGED7eEIkKTXdwL/55pvf8tY3HT16tNsNcIAAn5VtaUgBRsyvYAJ3qdUgtLt9q36ys4d2fKChLeCIsXEei1NXVp7yN+PRwbmAev+JkkwhAOGW6dklEPk8zzLfDwaDAWQyUdeX62WxK5rmM7/x61cv1JbfLa+l4FuxAF7L6q1+drUCqxU4bCuwggAO8B1Z/rYkEIDWGLwBs1m4HAJYFCI69peKwZQMGiKg6MCigVjIheUhGeRDRQDCeaUEpDiPn2e6LwcTptNQpaUh9NrWSnW5dprECgDqf/lARoBgAcQDUJoLHAAsQDIDpZ+XKR6KpOqGG298//veHUbRcDgsC9S+YdhNkgTJ1bNZECDuewarP6/X66PZTjNPBm6QDBTlcDjMi5xxylVd9eIeHJuydDQaiVk9zPnEiFtZDVT4d7vduhSLrPEYoEMUZZKnxSkZ7ZpN4LM2oKzly7JcCBNk1gT6gOPM58nOzs6JUyce/7u/e/qpp8+99NL/9X/8y4NrzJbfaQIBcFCpog87EzNdjr7l5g1u6cxZ+xuf/DZmILR2rBXIF3k+n8/Re21vX9oWFGACd4DZVLIjxShCNoAJiJB3JO71xuPRxsbG2sba5ubmEfzv6PrGehyFMuBykJVOkrY8s/bk34pmpSncgw/ou2XY/mwsaWch7T8BjjbTfs/Uf59PHyAA86nWEzBjf7JgzXi5bQVgIQDtNFqDyIV93D7fATNeWzw/+0SJWZinwnfEegEcEhbAQ3/4lQBAmzAAIMzBKqs1HkwgFCqhYxnnfTbBjJYUhNuImFiMgPAB6dSkN7OnqmpoiyACcl3xLof1aJrOp9PZ7s7OdDJJ0rQSnzb+Rlpbak8uDYykBnTDMPJ9bzxGhGdXRpGMb6QNqvE+J/xqd6Jp/wXeoNejxIYQ7kBHLzEQwkgXWIh9lMSIUJqgxz3FNbAplVTRVmodnjFCA4EdIE29rqFRh8RAzn/O+WsRHwFu8JFFmgoogEms+LZ4EFVBo50kcDatnRpeCfgX+P9lmVMzL64FwsGmnl5H6Dqt1kAZAX4f+PuHwg7wc5/7HK8ns7qaPWFXb59pThsD3QcBtGlHPK7tZb6PaiQoAHEAQDOM7+CxUlWIs5nNZtPpdDrBv2fzhFY4WG9Y7xi7kdaBwhuNImXLVSWO04nC6Lbbb7n3vjdvbq77FMgYlFPSJUlbE7THdP97MQZcBsblVwT7e5gJugL0+bP1hEW7FCNQqWAD5b+BABQZoQDAftA9Vy8+7Mn5fF7kedAVLLjX6waw6cH1bWECOaBXEMByO2L1XasVWK3AagVexQqsIIBXsViv9luXb8z+5pFvtdmJdMBa/Dojl6UowPTki0nF5WUKCQJmhtjG01tDXdFAs4ipqxqVgtQ0TS3p0OyNKHLl8Mzwm83nzWiC4XKa78vUwbpQoy6Q/60bQCZwAAgChWACaP2FLCgfhANc13372+695567XdcLwygIfI5DR+Px9qVLmJhF0Xw+6/f7ruOD8F9Wnu9VVSVigXzQH+RFXleoflzXjSJoBJq6ieIoyzKno66BIL4ihznk0xU5JYy1h/2B03HCKMyFViAEX5R6qOglg0BGPdALcE3B6ZWRhdoaOZ00Tefz5MTzJ5548smfPPvMqedP1GXZcd0/+9//7HBAAE8aVrWyesk7ZZPVTsfbX/LqxJmzWJrmEQRQnMiKvekTmSTJbIbua3tne3cHQMDuZCKEzySbG7dIvPUgyUI2SsG203HD7nAw2NjcPHbs2uuuvXZ9Y200Gg0Gg/GwF3ZDIYiC8gp6/RWG/wZIM2ttZ+nc3Zb4al3i+BJarf7iz3sIAGQImK3e7g3Y2dkBL7UAvsz/rS/gwi3Aoi92RnmlbWHhlQVE0XIl5GazAQ2tAhufvOH4oRACfPHLD5OfzCE5zyI0xK6kIVoIQF6HNvokGsmcklJ8BgqqTaVkCdBWUDet/In5aw3OHJwgSmVyHMp8sixL5vPJ7u50Mk3mU+mH9ZzTeIuFR4B26L7vD/p9z/ci0ALCbtj1PYCGulEMCaWWU5qwhet6jYOevCODdjbPDAoNMOpX0MrCQ0IxECIA0jHgphb4ARFYT39XI5N/UFUIU9LKRLpN2JfUTSOEBQTRe8g0LYksNE0njnESVlWdy1S/LJVxkyHGFQcw0cyyLjoVyDDEal0XdCfkJAgBwEVcgrI1dIfy+clz4oJ//CMfvsqZ9h+MBfDZz36WF5MFLCz7poVvtm6nhizQnvzvt0fltrPA/N7Xyc8rjC4QQIUYSjJxsJ/LUjZeksznAKFmU+gDAH3iXifWACK+qGvAQIqrii7gindtvdavtNau44RRfPfdd77xjXetj0dEmvggi1xDWhHuDRDSlyBGKOQb8sIhItD+VdYLk4Yae5bF2HZ2mg7kDlCd2ONc0v5EJKZoq55gtDHBEqVpmud5txsMB4MojtD/C0avajt7Mq8ggFdbeq6+f7UCqxVYrcASK7CCAJZYpJ/2W14dBKAEYZ1y2laf1a6q71oQwL4BBe/3ZPlxuvWKEICR9Kkuz8AAjoxwiQm0JqOqMJY0I4oqoYy9fDwi9YNWyTD5a2oq/oUbKaQAYQGoQED+gthA0QVYCIBAQC/u/uzP/iwGwmtrZVnE8hH4wWQ6QR9e1fMkWV9fy9IijMK6rofD4Xw2j3ti7u16sBqAmV8o/FspDTGU80lTD2HBBao/7LgkMVsMwFGOi3ygg5becSrDBW0AFihwQJI/BnTi9sd9wU5PGPNNOk/OnDlz4uTJ73333z399NN5mcFBq+mUdfWv/+xfX2UfLb9Vrvggy//4E089afaJZWEbCECmqoaLuldxTyRIKfNtEb1Vzi+mR/T1q0q4QkgFPN3Z3d7e3t7Z3kYxPJ0mszSZgxGQSkcCW4hcyCC0kKZERcjWvbg32hgfOXrkyJEj1117zfr6el8+enFvEPfCsEudOL63ljQDDqvMs9WezbDobUsvvZ+V2dou+xWxAK4532K7/looK52Cs1xYwFlnMutSbr0B2i1Hu7u4jObbepMNQ8EuNGf+lrdg+Tys+judzo3X33JwO235vu4Pv/I1sfBDP2zlRRx646hT9TL1GWABaMapCQ50VY2vTRjNJ9lfS+MvdiS0piepWFpT6UNo/qd7gSBjmiSgoexsw6QtF5c22WhkTLOxUdaGUWr4vktdgKRXgG/fNpzH4FRdAKiU9zpooZEyiIABwS8QZEAugLR2PFga4Ss5DlogQJDSCsZRXKIJd3zPz3KQlZBCmkNM5Dhunmf9/sB1wS1CfEmF86ff7+cw/MNmz/M8juM8z32Y9wVJkniemySpF/jIC4QoADypyWxOGJSNWdkAAhDgBL9aIlTxAOrdwNdiTnte+3UFMZRGnzbNJ+7/+4cBAviDP/gD6+xAMM5iAfaKMzqUxRu9r//fxyri67o6BMDv0YwA6MYk20aEIfikRDAiLGCeTGfz2XQ2gxgqw3EnZ52Y4Qp2LE9ukbq6D3qUY6klETKHEWEw6e2juHvffW+65+67+v3+QkfQOq/0zF+cXvrSyI7iK+WvJT/OahHUBUPT/3il2ZMWe4ZLJHdwvCCCuaTMENvQv+4VIpZFmaRJkRdxjPC/OI5EmoeHu9zjtGmaz3x6JQT4acvQ1c+tVmC1AqsVeIUVWEEAB7g1lm/M/ubRby0QAHWctnpAcQaiAc/CJX1RoOgLaAmkWTXveWF2NKAmb9rLWCojRIqG2YjyUNoMaywst3l1V7Lmw1ZgyYqBHYhECRBFaKqyQkUOqS6Sq+AUyM6fvICCf0SRRE9v5QSUZVMV1113/N5737y2NvY8d319nQxzlp7EGgaD4Xye9GGUlQ6HQwnTGnP4HIZo/qm8LYtSOQJh1HE6eQ7BPyGAXtyr6ipLM5BpHdS1osjFSA1m/pzjdTqlhAuyAaDVHxp+GWIwIAvVm9Op6mp7e+fEc8898q1HHv/Rj4q8RKhhp8qTFGVRU/+bP/83B9eYLb/Tnnz6KSs4kWYMBFbZLhQ8q+f9/kFQS5lJIauFA6ypBGncyo2W76cuNMvS2WxKgwCIAnYnmIlNp0nK3MAUhJAs1w0gP0N3fgyVhDaqDaTvRWE0HA2vu+6648ePH7/u+NGjR3txrOMjx4miGO5llI3TLq5FizWE/1Y7z1r6igSAvZ83P7NHFqC9P77GAHhjBciwO7Rz6N/UC5BfNe3lVa/khTjBbpgFdcegMHQmV40AYQDzCg8JBPClr3xNlgHtMSn0mgLAtRKjf47HGY+oLBLB4zQGgDYBbOqsUICMeip0BP3Rd0eyEwRIwoGjvmVir9DAbxTJpXPZh7PZLE2SokTTpronEKXljG19SGePv3e7XeSThSHF8UwQgPLZKGboP8fnHAQhOddCdzAvi+CsCPUlBQDvnu8jrDQIAkicptMIjboznc76/Z7nefxDiS6xXltby/MsTdM47s3nc7EDjKbTaS+O6aUyGAx2drYHgwFfEWXnnudO57Ner59nRTcMd3Z2iqp2kYciUG9dlU1ZZUWNeEL4mAYBKADGvdFFn0cTR6MxgemCHXzLHz710Y8cEgjAjv0J07QkEhoH2HbLt+6AdvKvpg+tF2PzRy5P3m0/lOUCVCWOeSyrJMIw9I7GeHmeJ0kKv7sZHFHkyAP6Lcw3kOeJ6AFT5k2UPr0WbWRiXvv8klAb5cvo5dP0e/Hb3vrW2267rdeHW4S1ALB0wn1Hui0Q2jIovtV7Son9P6bCAUJmYlShHwICkGDDUBWrtcJrXJyzkqeQzHEBDgDnDrohEjlMhbOgMBi8AuvxmU//2tULteXvgK+l4Ft5AbyW1Vv97GoFVitw2FZgBQEc4Duy/G2JEADbhMU8X0X+Mu+6DAIwcn2DALRJ0arkX7w0Q+fXz9gCw9gByEBMAHsOe0je09u2GhLQGQtuW6RAamhWq0RgUS5qW7SCZtBBtWRRSSGObo9df56nuRLCC5kYizMACyOkW739HW+75ZYbQfh33Z2d3dFwSG+/six3d3fHo3Gn45SleGtLASGBfCDq+4E/mUwGfRTEcS+m5x9XVVzoYAAW+IHnI3bLdcCeZQBhJZ7/WYpBmd8NYDFYN/D5N9bElBvQ/5+GAk3TFHnReM5zJ0/8zde//p1H/7YoiyiEoxjUEHVRpllVFFlRfP2vvn4IIQCBL/jP1SCAdh2MTWKC2TmeojmAcm7b1Fv5NmnqkZs9nU53d8EHmE1mu7DLhlGWwACwBwAKIMCQOkRKNQ2LCh3Y1iV1pNL7YQMHfhRFo9HwyJGjd9xxx5FjR6+55pqbbrhh3IvVREO64r2c1nbDb1rHnwICsHte/7CIAKBtBIkhiywAfoYpgHKNXAUCsE/LYhX6B6XpWr6u8pB5VUoPq6/upsPBAiAEQPkQFUXGDFEhEkKHujCKj5Dzj0U0zTg7He3OqSAQ5AquqEqcZrCZ8piFYywoAPMUuQEElazKPJPosflkdzKfz/I8V/kJAQP5aGk6FiAPqf29Xs913eFwCAwxDDFwhxTfZM6LfT62nDBTRO+Ah6V5IbNFfQ9RI1EYer6bZVkcx2BI5floOCzyIk2TtbU1wUWL4XA4mUyCwF9fW5/OZgAow+7u7mRjY6NpmixNB8PB7s6uL4P72Wy6sbExnyfdbnc+n4dRmCKDI+sPB/P5PI77Wxe3sEguBFM6la2btEirvMD4leT/QNX/RC46OBjxQ0wAsbFuRIcJOR0SCOCzn/3sPuY/jV01f9HEAdgbK7eiDREgZHD54Wy/bd+X9kEAhmok9ztRwDW1xsGI7T9YHiC84f2FRizNMqihkgRnXSo71fyjdBYAWIZqsVfvY48Co/PnJ3DXdZ1O4Hff+c533n3Pbd1u10r3sYlVVrQ4CxeAAln3FBaZi4j3REGs9oitzImkmkAkUHQaGBxQCiHWf4QvLDWJf6MQgKSEsixn02lT16PxuN/r454OVH3h8KpqBMp7eO2uIIADrFJXD71agdUKvH5XYAUBHOB7vzwE8I1HH9HIZZn1qwrABO+4aM9wD+W9mZUpZ0q2T5A7vd40OaZe0AD2tUELETHur1LhmVQjgQR4B2exSL6xPJRYYUmBK9N+7TeseaFNOOa9Xh2GKAUU2aPYA8MwmW0+sAAxCkzFIQBlr2ADZVnlGdyq4jh673t/djQcwvm/44RhmGWp7/tJMr9wYev06RduuOHatfX19bV1RArWsO/uD/rdoMvHtdEACNl2vbzIq7ISZ3GnG4L/T+UhXyOdwGhGUJVlGEW2iKE5IpW9HccRyS7mbFAQYBLiXbh48Rvf+Pp3v/vdyWTiu3hAcDzLSqLIkFyQgv2Zffux7xwOCOAJVo3WUq81zTZfMC2u3WltSonYSerGUEqGmQ0qoVSYJsZzUFgSggEB75G8ABACRJs9k495IjaB9I3EPsDAFhZlcM8SaYBsRU19W1jfoRWk3F6kywBxbrzxxt/93d9Z39iAG6TyYF+JZa+T9fab8kqMAHuVCSVhjxWhdqp0fkNqGsfbMgHWT6ojAPtd+EqIV6V17tyPUphi3P5SZQW05oDEXFT03tSwpWxkWitU7dtuvv3gdtryQoAvffWP+Cp1wC+ECLJEKA1wlUbMfgzgDqETfIMwKdj6U8ZsCRTqLCBIgX0z7JCUx85it8j4kaZ/OOOwqYosTWcz6FOm06lo5ksThqITSKqoKCIiQsG3VYTKTtjtxnGMHIEQ7oHdMEBcnu83XYQIgIYibz1ZVPAIkFPZD/CS0ZpK2980yDFB5l/TiaIoSRNHwIXp7oQ5fNP5bDAYRN1wd3e3i9jRJs/zzc3NNE09kRoAFR2NiiJvmk6/35vP5lEc70x2+/3+dDITJDQQfK4zmU7EcNEtIEhS55csS50KTAHfD7oBQgBcXEM0/5PGby+6pxQA+ror5Fd/6qMfvcpOW36rXPFBlr97PvjggwZg4plgX4j+lQ1/GwJQYnyLcEe8gCffvu+0XCH7VYtz2h9ZKAIk3Ya3X8PSkQMQthTMyMExSAZUMhfsu0I8riG5iSCgBsfH0i7sZJxUAFrsESTjb7IXS6/Xf9Ob73zDG94AmMnFu+Ugz2LBKFQB0V6bU8JnfHW04zHHk+Hm2HdIvodnG8htjVK9ZFtZkohwxOQeQYBYYcu6UxbVfDbvhq6IuWKS/63fgnU7USIBbC+5iCs7wAMsU1cPvVqB1Qq8bldgBQEc4Fu/fBHzjUcfaUf9qQBPmzNDNxcuACtaCwGoGpZdnYL9C/KARu/sa4L2QACGe6gGb1J6yF1bxma4xxOGx7iY1bj6ERIt6Lig6LYM2g02wN+pTl2UBqCfEyDAfKhNYJ4jLw6mABocKEAA2OA33Xjdm9/85vX1jSTBgIuzna1LWz/8wQ8f+dbfDobxdddd98Ff+OC11x7PizwKo7Is4zgWO7oijntFntNYkfUNpblVVXWDLuKLyipA2587HQcmcw4stSh5p882nJubRliy6NzY1sL/H7bJznQ6SZP0O9/93ne+/Z2tSxezLOWqySgIReB0NuuQ+JBlWZn94Hs/OLjGbPmd9uTThADYx9odJvuKn1attX7LZTxQVmXKv16Me8gFaGmw7eObAlSMxwtAP7Pp7mQKSvZ0AhgA7gBKBwAQkOeolcVFAqYOtQkOKIpCQqcYYKmDq4VJmzz5KIre8773/Nqv/epw0DcQwCut+quGAPCiBfnaRwKw7QchAJmhiiWcoQPoN9CRi7idaUrNQu55kvZ65VuiwETLDtC2ZyyvIXhpoFhJ0vSlixd+4d3vP7idtnxf98WvPMxGy+RPyH/1X+j51StBhubEVYyeQlADMiZavR0XTUGBdlcDToDypBfEdenDICpRMohomRzwhirgj/l8RnU2RAFlkZuYtsUb4hjmgu337OiYM2cIBMJwMBzwzBtsbgZIARRzCpO1KW8aHCLqumT6oAjv3SDwClEYeY6TZXkYRZ7v5XkeiBdgVVX94aBpmmQ278Vxkqae5w36ED35QUAL+igKEXoqOCZQjKaTF3nQRXhKFMUFMlOj6XQO6RNpO3VTNAhEAHyZ5Z2m6ULeBEIUYAtEcGqIJUU0nPabbt/GLphxMR6z+eT99x8GCODzn/98e7BP3ZYqL/akKnAH2etPYHQjcbKft64BbRZA20qAfyZbxMYHGhRUrHCLomkcNPCWGaX3U3AETGIugABhoiAzV4VwwqkHfaVySB8wxHqT96ENtUA7cnjvYeTJ6T0Yhvfcc/cb7npDLw5E4t8S9uvdeW9oisoLjaeGWgMIKqe/YvEmyx3Ql8kBsyRU/I8nbU4lGwEgJAhrM9jkWZ7OszAMR6NeJBvevh109+ClSucDIiAWsFglAhxgnbp66NUKrFbg9boCKwjgAN/55Ruzbz72aMt8qD2k5U3YqE5VOfsKEIB5KRTz0Uq77Xt2+UtFb2ycjUn1FB0AQfyF8FP+WNFRWBjjsA40/ICFwHlBBNDILt7PJfXMIAqEABjZJT0e3KhmSSK8AAhe1SVQjOK7gXvnnXfeccftltZYwQtw9nc/fPxb33y06cBG681vfvPHPvZAVVWj8Wg6nVIQy5w/ph24HlzlSvHwq+oK5t5S5cB3sNfj8+n1eotoAF1vzM2YdQw4oMTL91yPAQppmv7gBz944kdPnDlzdntnuwYHEkuH8bVAAEWBuKNGhKBwhErnzzz9k4NrzJbfaQoBaAsqs9S28Z92t4v/2D9d4cnvVa5SD6BlnOJUUn3S5UJ+XkZFdZbOE3Bi50ABkJsFIIBhAeDHZgjWBhtAICI4RBTSuBUFtw0fRPCZxS7lHx3HWT+yfv/99//Shz5I38eW7d++V7AfAthnwnW5J9crQQAt6rhPR0BjLKcwgOmEwXa1/aG16zB8V3v1KnldM7haIv/Fi7HpneKuLRYY6fnz558/eeLUmdP/zX/1Xx/cTntVEIByQbjBuCjG9c8uGvwyTWCeugJglUCe54d4hC1k+saS3BqecNxq/mUgSLZkSmUibNo0oC5Le4FOLMu4CeewBpjJHuP8lr8WK7uvY6SawyARmvbX7Wq3uX7s6Pr6Ooz0HWWVExtl6KMfECrVnrNpqiAAn6gBEBnQPA2nDc4ZN4xgKAB7P6HuQyotsiPP80qY/MNmoiiKoCuqb8cBjum4yOMs4VdaV003DIVZo9Ynmthay3UEUAApA+L9BxBAbAvwLy6zEsKNTwzBPYsI8EwXyKb5xEcOhReAhQAsXkSzBkWsW5z/NnjX7j9bN19NgdVr1gAEbXVeGwKwP2i99NSLoYJ0goaT1omfKCmQUPjkFlmeQ68h/yYHDkgAwAAcbsIKkJwU8zgyZW8R7Xl10MbPABgiamjW1tZuv/22N9x1W78/0Gdo7s0UUVFFaBMxFE8zRnxiwMHrj3QQwbEMAi5MAUvs02iYqiNSpNaHXki8DGu5D2ZpFEaDwQDmfz6YUG1Whe66PY+h04hOZ2UHeIBl6uqhVyuwWoHX7QqsIIADfOuXb8y++dijtMU2VaNC/GpVbfB+dW4Tbipv/3tYALaJkOCAfbPEq7xOO8FADQAUQP0ASOQTLgActbQmkDu3ZqqJhrwRD2Q1YDPyBFszobSlJlwGBVQEaEkqvFwwJCUUAClKcEpiUADUAnVVDgaDN77x7n4fKtyOlMVFkV+8uPXYY9956fz5qqqGw+Fv/ce/tb62PhgOkjm8AMVaqez3+2Wh6X1BF5xY5IdVSAWXSC3UtEwhhig3ipsOVP1BEIRhyBxB6i1JAbCASJZlzz373I+f+fFzzz730ssvVWXteb74HqJ8g/kfOJ91kRdJktRlBdpnls7ms3Nnzx1cY7b8Tnvyx09q8ykaUUvX1+dmauR9s7KrcAFsDASLU2tw3WKGWLKB1p11Bf/HXDSxiAwQJACKAPmQLYD+RW0CiQUIEEC8RlUBKLJbAdtEAzqN4zk3XH/9P/jMb7zxnntA2bg8GFNf6k8JAdg30a7J5RCAEgEoCBApsn4Y7gUfhFfofgjAaG+IzbXbfjsTU3t2CI+r6Tw5d+7cmdOnzpw5c/7c+Z3dnX/6j//40fdzkAAAIABJREFU4Hbaq4AAvvo13QMS6gn3cION0BBBmPwdnxKKtlmiELnle2AiYPwEFm4BOsw17ObW4L61pAafot0aV8wGSSoXqQDYhOS2GXgoWZaJmaDMHsWGUsEAISNYCoDt5DkjdVy07q7r9keDo8eORXHf8zB9pTeqntOdjudrRyp9Ff8nnGq5AqsanT+OdCieuvTBAPOoaaT/DyjzwlzUjLG5LJ7n5XkGGkgpYS6djji04WJIkoRzXB5fFOOUZQk8wnWDLo4+mZdLDjsiAQQ0Nm0XTzxOYq3H22Kzyk3ggQ8filDABx98kLwMCwG0rQGsk4tlc9g/tI81e+K1v3r5N7Qv//aP8H5nbxNAk3DLQ9fevhj1eySusiqrNMvKskiSHNA3EBtk5hR5WeSVwJ4qDqjKSkIcLKpgoM+WGJB6GQHRADONRsM7b7/ljjvvGAz6NOOg1sach6S7aW9v7932QGIdoiik/KAy4OjwL+YF4v6nvrAaANiOFjR/rqo6y9KygD/ueDSM44jvjjkCecswaicrLWt9wuk4n/71X716obb8HfC1FHwrO8DXsnqrn12twGoFDtsKrCCAA3xHlr8tfUtYAKa0NWZhrBbZ6rMG5OjLjCbUC8BI/Vs9v1Sf9h5r/rSIHTbNBx9VKXxS/SHqimpP2u+TD8DbvpoGoRqua/jqsewQOQBrTTwYuc7s/ClWFAhAnY5JF6f9IIKp2NhhMAIIACUQP3QegrncNdccvfbaa+I47gZBVVfSNia7u9NvfuNbu7u7fuD/1m/+5vXXXw8HftBTUQS7Dmi6YGlKA6/ORjL6sJIBCpKDIMiLvNfrNZhOZ57vx3EEhz/E2mEFumGXCU5pmp47d/7sCy88/vjjz594HiGCQRcDG4k9RFMr2WO046buHdzsJIHWPU8n25ODa8yW32kGApANxQpysX8uAwCMZN26Tux7CXZiqgP5FgSwcGKz1gBmPzviLkbfR5hj0RIAioDJDFwAVcoKJYQsWeYGMu1RNwxcApQoa1ocTtlkB77rXe/8+McfuP76680460pPnHMwFZS3nQK1Fbr8/WoZbCy4EyJnZRcrA2sVVFMNsBcCaCEr9sEN+3UR4qHwWSuVwHhpaR4AlOFlMZvNXnr5wtkXXjx58sQLZ05PJlPExXWcP/njPzm4nbY8BPAlCQWkKQlISeg0ZaGk1WTLD5M8RiaoWSBODGoo+D0LgUArTIGtNylJ/L+yACzHW36Y3QQhAI04EbsBuvSxySbTJKVZ+3xG/BGjWgh/9ENi0qQH4viUT37BCAAAKtp7b3Nzc7S+GYShcD0sQssgQ1g2yCGJtBH8vYaVqeuAxi9uBzhIozDsNE1eFMqdEacAePLJeSuhpAH55134lYL/L3wYIep3mjAK8xyfnM/nAiiAtYSXCsI2DqlOg+OR2YHQ/2uCoSC4rqQnqJv7nrE/588WrVI8y+3c/6FfvMpOW36rXPFBlj/TPv/5zyvvRv039NLbh9robVCeveUI6DYz6h4L1rUFAhbObssB7ASbP8LvsWNr0qEkZFepUXZv8rzhXZWxFAA95X4BHICBAeKNKp45uJtIysXiQ3e1CQRpURtMQIZcXMNh/84777z99puHo6EUENjG1iNoDxzQGvW3o4RIzjfXLB7CPg/CE0oipOZfDydjTMqdVNcJ7oNlN+wOh8Oe8P/FbJJXrmVyUfRvhAOKm6gQqtNxfu1X/6MVBHCAperqoVcrsFqB1+UKrCCAA3zbly9iHgEEICN11hP2SS0mRdKWWOcctvdiW0WmQIsJqLftfS+MZTNbcVO+8DPw+VP2PyAAnY4yAYpGANSEliXJ//gppgfrrECKZcEFcEdnkW07QAtEaGqZPAH01iYyWHgB7AcxSidzHsbwZcmsQKdT33TjTYPBYLyGUmY+n29tbd1www1/9n/+qzMvnNnY2Pj1X//1fr+vSV114/leHMVJmsRRXMuL9YRPS85EXYFPC92sEHFFPNwMhoMiAz+WzmRVVdOTHGnevj+fz19+6eXTp08/9dRTP3n2J1maiYe2j0m2mIrXeZnO4QVAk6emaabTaVEUzIACTddzJjvTg2vMlt9pgABkPnk5BGDhAOJNFmlqG09e4SWY+D2rG9EN1NauGydLgRK0ZNXJJOyyxR8LydlT4WUvRAFSGdMnAk4R+mFCqMHcrgzjVkZTmk/Q6fie98EPfvAj939khPK3/azttaU52IYZ+9NAABYFUwW4XAU6gZQZLUdnezpGA/TZ52HsstRlQHtmpga0WAAYS0tNnefFZDq5cGnr7Nmzzz/73ItnXpiJY7w2pR3nn/yP/+Tgdtryfd2XvvwwLdYW41nS+SW1UU8P00sLWwLkf7UDXIRQLpwADWIFFo9JstRRZSPjTbtvOZ/n2WjCTvQQM32gi3NPWNllVTGrdJ5MEzFsrwRtknYOv0fTLixUJkAA2xh5Zw0i4Dg4ozY3YEraDeEnKA6HVgvjuuDqdxyYINRlKVEjXlkACGAUGxhMTZNC4e/XdQX9PywDET6CUI0iD8OQaX++7yPNxPNTcUgtCrz7ACtBsKnSFLwAQBZCJ2AoIq004P7fRfMvnoPiXmmiGWnbqb4vVaV/lR1Iag+ZXnrnEa+GD//Chw4DBPDQQw9ZCKBNBOCtap/bv+Xs2Jsmd2n7rxYjuNz4w4r/LQRgf5BLYQVEBjbHQ+PuQycRGoIoWKDJOzSXhRAgRXJKKv/AR1bUAYDIiw72KS1RBWinPKAtVmIRoAQWkz8aR9Hd99xx6623DEfDwKMcRv5nigea/Vo4QMn5LUQAvphibkp5HQoEGv8Jgs/GnagR/SZ46mMEAKYD7udZlkl0y4hhve21bQsHCONpiocB3xQE7HR+5Vd+ZQUBHGCpunro1QqsVuB1uQIrCOAA3/blGzNCAJw1qTuPFFvo+Z2OR+9/QgN7Q3sVAjCfJERgcQHejeWBFDLgPVvt0nWAptxAnWBYR56WFwC/BOKfVB4teiQKdKmT9GmbemhRUSnYv5hxwuhI3cyljKH9lcEBUDXIB0of5gdWRRFF4dra2rFjRzC8Qsx4Z2tr65lnfnLu3Lk33vPGd7zjHUVZSDQAJvKu40ZxlGc5DYe63a5MjyFkkAwtbz6fI0y7PyBxXQc+VR1KjlRZwBSwlomH5+GvZ8+e/fa3v/2d734H1UyIOQbc/mWECIMuz8+SNEuyuq5nsxksx4VdnKbpdIq2P4qi3rB35uSZg2vMlt9pBgJoh0ro7uH+03eQymTzjF+JBcBdZVpVM9KxdOI2j11HtvoLtJOQvVqhVEQFnKg0W0kBmIeBQwGGNutjqSgXToEYkZUiLCEzVWduCgQMhsPPfOYzb3nLvYHvt0ZbNMfA5dRS2TecGbc+rmgFwOJZP9rsfnqQq1e28QLgN1h3QLOyOsPmb1PHLMO/JrhmuxSbvAD9bdMpinKazC5evPjc888/++Nnzp49myapp22zVP8y7P7j/+mfHtxOWx4C+MOvfI2gG739TLifS+YJbRFI3W4aRG8iRY+JicaHn1oAnC1mNxJ0pP/5ggQg3T9tTbgh2Z+bYaPamdo8PL5N0tqSJoCviEkerCjmSsvOOIA1QWk8RXWL2DBDmd4rnEH0ZzAeHTl6JI570johF7CWXECdpjrObD4NgqAf9yg66AZRURZB0O0N+jiXJI4kTZNeLw6CYD6d9XpxkSOpJO7F8/m81+s5jpvnued5aQYsMk3TMIwlfdBNcZkUXGucrfR3gRd95jqOH8D83w8CV3ILPPHMI+VMR7YytjWMHu38zQ1FekeBDs3+7HzoAz9/lZ22/Fa54oMsf6YRAmC3zw6zpc0hqC4kC2Pjt6+Nt8Z+LY6OXtzti51/tj9r6QMt/H0P1ij3tkaaZbh1LCbags5wN5FbB74AtGRlnhcp7hvICxAHGfTPIjBjtozEDirMqfx5/nXPApLRYC6QMPLvuuvOu+66azyKJdAXVQXTUi3wwSkCQTR5dhDKMdYHMScI4qUuD1iQ/Y0Gb8VvrxRMV/o+cLOqTlIovYbD0Wg07HZDBIAYaxgZ+AtovPAMMBkuohsij8dWGr/8y798lZ3270Hq5XfL1R/n6l9dCQFey+qtfna1AqsVOGwrsIIADvAdWf62JBCAYgC8i7IBQ60gSLjGGtkRqt4jtdtv9eR7MAKLF9gqwYzuxXWX3ysf1lmdNgOLKlApoJhjaLFiQgTN80WtKaJr/Jh9fH1s+kaBgS/sR/HhE70BPqwpgNi8oeCua42Cw/i/KjNppyupgAbDwfHj16KdjntJmvT7gzyHpXaaplGELIDRcNTv93d2d/r9PgZrMoqPo5jNgB/4dVUH3W6aJi+//HIQBMePH8/SrBS7ATyTsoZlgLATgiAo6krC63aefurpv/zLv9zd3R2Px37glwXGccQUxLsOtfV8lkBikOcc+ydJMp1Oq0rmeIPBcDRcWx//7aPfPrjGbPmdRjtAy/hXnryhc6itA3cXyMxSSe7ZXmbnaS7AovrkBqAD1l5TJ1Nu7tUZGMgLO5BZjOKQhTlYMkdmm3oDyJLCIDAFICT/KWSoyT2CP0ozpe5ZlvjtdDq9Xu+/+P3fu/HGG6U3sDV8LYjVHghgnyT/ygCAzPFYnFqzesOAEfm6BIyDBWCEAZc3JGxcLdPHjvpZsoPUYBzjrLSYGNksyy9euPCjJ594+umnL1y4WBcF8QXU6/Sq0H9V/8v//M8Obqct39f94Vf/SHVL2vPowJmQQBsCQConXPTYfggOKkQBtlvUC/Azih7s3ZTqTWdSzRYPYvQCNt++BpUJGQEazGB2al2jSSvLHNGVWZbM5txxmnYuXZxFU9uTXj47+y7LKD7cPLI5Go28AG05zm1XOVOdTmc+mxV5Nhj0HcfxfdiOpEnW6/eiON7e2el2u77nTWez9fV1oSbkg15/Op2EYdg0nSRJjh49kiRIB8jzHLqAEhkQa2trSYJB63w+z+F+0m06YmXS1NAP1HWWJJ4HYZQvwZmS/4dWWdQWugGrulqkAKjlnFp7cmSNPW3fBZVpNB98/wcOIQTQxgJs/28hAJ5+9kizYgG+EH6p3ee3OQKW8G+PEvsjQoJTNJkPzouy03ToXaIkKY0UUZmeOi2KKoQG+3rUZdh/SZrr0ZcZmhycdDXnQtUtJKssPByMWYRh4nmeE/j+jTfddO+b37C2NuZJT18AOx7gdcXLxCplRGzSFb4JUFcN2oQ9hZ75hAnUBJCInJyPchaVQqhJxuPRYDAIu6GazgicR7iBEIkKAORx9CmJ/QerEr4ddV2vIIADrFNXD71agdUKvF5XYAUBHOA7v3xj9shjj1rOoaZhscwyEADFr+yc7TO2QgDj96Nfod+vVDR6n7f8PFL+1Ea4NRsFYZ7CPyvRExEj/5H7unr4sccTmyhWS6K0x4xFyQYa26UzM+oCCAGwMUSpiYpebu38HJPeWCmhFyQ9t8ZgBI1enoGXWzfXXncsDMPxeA1Zfb5XlXUs2dpxHDsdJ+7FjIgvyzLshmmWksHIFEAXgzgUZajsCzACBoOBH/hMLmyaGtb/UP6HRVE4nc7WzvYPf/jDRx999OLFrV4MHCEH5x/fqSyFLE+zFN7iZZVneZJmRZ5PppP5bI6Zm+vGcTwcDkfj0dra2vrG+r/45//i4Bqz5XfaE08/0Y5wVEWzCWBbEgJQEmxrLqo1scpB8WZbnqqOslujqrYQ1+ARqEplEoZ3nDQKKAIkuU1kAnPYZucZPbShE6FWtijkh/BTGnlOw0lxsnBc5/bbb/3t3/7t0WhkLhw7fbfcBe5bTTtTbbnsVDtptm+cofKKzsUwqNmJ6xxSZsEWAmgPJC0Ddh9zWGfLpm2QK1yFNCTfzmaz8+fP/+CJJ5997tndre1KUuX05VBWQ/DMoCB/+r/+6cHttFcLAdiBv2BKeOJYOWoBzOrA4l4UwuzwSWtQx1P6BPIoY169eD1wjGk5ThgcksRsJdcmf3Axu+f1L+vFU0tOUtutiY+nBE9g9oodyHQSOJWyXdkz5JUjVX6dSI2s3MN1+/3e5sZmPBjz6KvBB8CLy9IUMEMy94OgB39TUAMG/aEfBBPp86n4Hg2HSZJ40Om78+lsNBpJyFwdx70sy7rd7nQ6lUTAvOl0en0cgEEQJkkCtrkbNI1b1zmO606nLjD/9z030Pk/TADAjbJWC/Rss4YCctozDFVbYktOE2GB0W1QclH/wvuuFj+5/Fa54nZd/kx76KGHuP6E4fZRAKwOpX3f3AcBtHcOv816AbSH/BYC4B/aD0ikoP04xhoQtzkLoIttntHuieiMj6MoXuPIDQ+pjVmWwkIGeHKWZ+KYqwcezFBoDUik3szR9f5rn5bSjgRQ8z3/+uPH7r33vvWNse8D27XxPVpmmHNRX3jTEaKIR+4BTHsRPAksTq37rG8k/8CyRC6Rqirns2mR5+O18WDQx5aTE5EXsRE3yWXYuoOQiyhqJqrURNxDtLRpPvGJT1y9UFt+t7yWgm/FAngtq7f62dUKrFbgsK3ACgI4wHdk+dvSPgjAMlpZ/Yq2XmpfIZSaQaLG3VtRoq1/2cm3hJv7a1dbAFncwboZ8VsZA0UrQA5pqQWwwwymktFzq9Hph/oHmypc4/T2ccjVbUonqcaPzaS7secRjbekI4tJAJL2Kuhzu13n2LFjo9EoSVIZ3deDwaAswQUA2x/m/EzaRi9RlMj8Q0ZAFFLw3y4yCmRrYR7ZFxAhDMM8y1DxIL4o+/GPn3nsscfOnTtH1QNGFqJr5NNL07QukXJUlEWWolhLpGWVj1mn0+l2w16vNx6P0fyvr29sbKyvr33+cw8dXGO2/E574qknbDQ9+dV2yk+rCP2qtMVWus8vsctaNF4G89HoSaNE5QbCG6gNhko+jR5FPd6tW4RGkZkocoZmIUQ6Q/1LozZhaAMLkKizTESy+JBMSTUJFKNAGdwKqYAlchiG99577yc/+YkwghJVp2+tyruqyBjHm+vJLLo18d3LsKWa1ziH2fmhuNypGzlaPTR8QhAXUoCdQ/Ly1O7LWHOzlxKMDOvKulyCM6qy0+xOJmdPn/7JMz85c+bM9vZ2kqSWaGNltCrNVb936IX/+f92gGDT8n3dl776tfa81YczgkAAsiIYQbc4274sFM86+yGtmBnqaw46ARLiJFaZbgBPIlkGYfLEfVB7LAqeF86mikbukbGIM7kQkQAxwYQiz+FImSakmVj7SHZx5qjEEUFDQ2n1HT/wxqNxfzjshqHvBx36GojJ38ULLzdF7vn+cLzWHwyHw0EuyJXn+4gA9H0cRHke+H5RIs+vj7Y/RRMV+EWeO64LR0CwAEoQ+bteUZaugzktB9ck8hd1AUCtLDsFDFC6gX64kFv4tGO0bafoR7SbtEkTGGgL9KJ4rhypgtsIamIC6T/wnvdd5Uxbfqu8dgiAb4Ev0gaLArTtANv2frbDv2Ln32YB2Fb/8u+0S2H1BRZ+si/HxqSyf5bdJysvN2jcze190LDqAYDLXQYulRmEZsI1w00HYQGimNKUVGPN1zQmysGAADy26MLL89xxkDSxsbHxxje+4ZprjgawgdCnSUqOIhpqeOl4AkEBvJADFQBrWXJDWBbMgn7QaejvJxmX5Ww67TSw17EGPRbzNeb/hv8vdwgshUB7usi6veztAs/zgQceWEEAB1iqrh56tQKrFXhdrsAKAjjAt335xqwFAehwkTfvjoEAlIAs3GzeLNk2tG+XvKkrx9g0KvyU1iumvWcVp2N7rWQJt1unQAXrlfzP2B4zb7Q50RY4aFkO2KZGbQIsa5rVI+fEEiO8UIoLB4HTeJHmiukAZ5usP+oKs/e6yeM43tjYCMMwCqOyKrtB1w98zPm7Xdf1Z7PZcDiEg6BYAHDswJgAkg7CLsy69VcI8zAKQ45oXMdJ0vT0mdM/+tETJ06c2NndIbHTkwjuSuZpbC7TNK0K5NrJsDCDch2sx7Spa993415vNBqtjcdo/dH8r6+N14bD4T/8L//h4YAAfmTLestitaW9irHNPtHSjdZ0hsG+KHB17IM1bg1kdVupEba8y0pLNsWj9R1E9SmbmDiRNsCoI9HLF1hzIcRKCMRsjuS2lMNZ88H5v0QGkkKgkQGiXNVBWb/f/9Avfuhd73onDCP57KX0RHhkWX7/+z/0ve7x64+ura1ZV789Fhqtt20BAdBUnEx1V0nsNopMp/QNM+3FFY790z4Wj9XISJUuGtimBM2k3N7ePn369IkTJ86/+OKlra00TfFlU6wrOUeZMzRD4GtHvf4v/+xfHdxOW76v++JXHsbLNZEMLqISxBufgz4xDdUJLea38GtwTEieircN4EFnzgU4oFnrmmsGNwEeLsJ+QiMuB6P6klq0xXWZbkdWNlZNhR2alCbNDbaFDD1FGJCDEZAmMyMKkJQ3iqiQhmqOVgFxDA0E73UYhoPRsNfrx3HcmHCWsix3trezdN409ZFj145GoAmUYkFK0RDkVATO5GrAX6taMvu8xsFetRNjz/XFhKAjVwoAI16qsMYA60as5quq68D4j3RuKP/FdNFsfxpHkJ8u0m1NcdPxLpFU27zJnwWlMneWpmk+8J73HhIIoG0HuE99Y0EBPlX7itpIU9spwM7z7fz/cv3/An2y99aW3UAbYSdUt5jYI71B3AF5FJDjIgefRqqSqCKcniKHVWoC0NMqAuTgk/gZgp1E4BXg3qtfWnAW9OTpeJ5/7OjGHXfcevy643EP6bmLw9yQWnjL6yDrF/uKaThFXtRN7bkePCHNMW5QA7nYOCEo4YDbcZxBv9/r9zj/t+ALt5n8OIwANM8YUZ16SOyDadqv5qMf/ejVC7Xla63XUvCtWACvZfVWP7tagdUKHLYVWEEAB/iOLH9bshDAngmY8coyLLpWuaEpAAudtuH1LcaK+15Yuy6xP7ZgAxpfd87WWnJuq+/mEGN/ZpTUA5ZErU2+ZY8uJNb210utDuEj/bqpJxSxgf7LqA+opJRSnFLxsqyypmk2NzbI+Q+E1IpRf5LEcRz4IcT/cVzVFcb7/X6WZ2TPCmjilmURRRFxgbIsVSMAY3+MVi5cvPjUk0+ePH3q3PnzeYaJnA0Py3KYhAsEUEs4XZGbGCd2p2VVOq4bhtFg2Fsbr6Hx39jY3NhY39gYDUe9fi+Oot/9nf/s4Bqz5XcahAAttrQQ2u1AaOEqyT1gbc9bA1d9EQY/0pKQjbWYQutmsKIPSj80e7KtqW53/oYmSkiLVO2qQicDqAV9WDpPJCkAigD90PhIBkgWaiSp2RJGS1KJEdfx49d9+MO/dOstt/iY87OIVVuKL3/54TTJjh5dv/mWW972treK3Zqy0PcZBGA/mLfQsvql8ROhNNTdwt7WobA6xtvhv/6hncIoV7uBwhDJlufFhW1Y/b9w5oWzZ85cuHAhTVI6g9ATlJR/MXoT4YxwgoF3WDZEUfzbf/uXB7fTXg0E8DUd1fNQaxDTgBG04UWQ2q/NmxlWCqGCn5WVUWM/hQC4VQVZUPUyQSt07nQBFCDAXUgJhHRtvOwdhudJRyZjfRw+hCVpxEqGASgkJvkcuZXJLE3EixJ9F5z5ahEFLAQ18uPmo8O2J4yj0Wjc6/f9AFgkO2eMdtPEcZzhaCwj6w4eSRjsUDeYjtxx8CCwLwWRAU+tqABrEtzE0YQRMmJNEIgBSRYaKpD/hXtTlFBue54b+mAAdJH/pziCUsZa3T8vWHJ22vQxz4FpotDQyF7RM4BwLTlBH/h7hwIC+MIXvmCIGPom7BPgLN6cvR27ne3btr/dhe65ZRlGelsg0Fb0XC4csG86G3XSLsTrA2iOmvBr3i/hAFzdRCe5ScuqltOPkYGITREAQNgpkl5JiUpVqpaNvDwbHsxDQNUuZs7f9d0jRzZuvfW2G264Nu7FemnKJUElBW10ACMRhxAIgE/Y9VxD+BdgV7gMir6Jm8Y8mbmO0x8MaGYpF7ISGOkZoFaCVP4bPJQHKDlT7bZfD0ZZuhUEcIB16uqhVyuwWoHX6wqsIIADfOeXb8wsBED5aFsIgBQoNcnSCYxtUUzzhupBZfwmUFBZA8pqpqaOE1AZ+phfYSEAB6ZigtBL2WCjsMhaXKgCpF6UWf3CmdhwkhU90HpYLADN71noEjhRkVmIjD6M/7Qhi1t/IW0hmYVEewBUI1UVx2EUhXDVFtu/MAzn87kYDkPYX1V1NwgwiOuGZVlGUUSGbafTSTMYB3aaTtAN5GHRz9dldeHll0+dOnXixImTJ09Ok3kURZz8iymAo5zzFA4CsABME2gBZjCvl8A/hIeFUTQYDoaj0Xg83NzcxPB/Df8MUAz16ML96V/99ME1ZsvvtCefflL9IViB0YPdPjPbYnEbmJaLlmwtPYkOTpliKR0BSjxQLXS+biUeqichxEMq9Z6AisWiLH6dLf7oDCGEgDJL0fxTFMDcLCADEhYgdu6CzVAUIMoRQkeF0AE6Tufuu9/w/ve//9pj15iXi2fkut7nPvv5J5/8ccepjh079qlPffK++94svtmGG9N6z9DGspKmy718iHhVSNOS/2d7j3YvQYHrXkn7Yi05JEyy7OL29vnz58+cOn3mzJmtra0iy227i2dhvDhoe8jmny+ShghoDrJsPpt973vfP7idtjwE8IWvPExkRFv9jlgmSBfRsv0zCICZoqN7N/0ctpwnsYLKerK8dHUGsENpyvQ1FlHIEvou040UuIN4uUukGbsXppAsWg66rspzI0hAFgkcSYSKwqh2ugNUFUhMrbewrZFpQEMQssNgMOgP+r3+kE+Ghik4z33EHyp1X9COwPfxmDwOm1oNEx0nkkOMdiwkkWOe73lVhVXMIU1C69R01K1Ax8eIGPDR/Pv4D37EuBLotaq+//LLBAtb2MHaN0ITatu3IyyyMXA5XBAAl9e6AFgiAK8gfskAz1oiAAAgAElEQVQKy62VRovjoF9t0wHsvVDFd3ttAtv9v3lz9X63z3rQmAIwXlfWHKCAnJjKZyGCpOcw3xTZgdDVw2smVz4Ur3FioLIVAUiVBTYzNy0TRvS2S0TA4P0qWJC3dWNj45Zbr7/xxht4D+UzBEdEfCIFWVAIQI0MKqpdnJoDAj3FyVvCSJ/nT6ephyC/9KAjkOvOWgAZ40DGcwjupc6f+C8tjxCWafKGrJUM34X777//6oXa8nfA11LwrVgAr2X1Vj+7WoHVChy2FVhBAAf4jix/W9oDAbQm/DQOMrOYyyAAxdFVk9+2eWO3b9t+NvbK4FOvMeIBqhJwZAbVXgstla3VsCE08qcobjRpUlpXGz4gHlMesLG2XhwRs/1DCSs/ygkCyxdRpOIhUWcYo2DLn6QWFx4BqMyLOI7X19a6IQICKVkUJr8f9+IshWOW+PyhEPI9v6qRvO1LhnYURrASlEDs+Wx+afvSiy+cfe7ZZ//u8cdJJegIc1s8CEENoPkf6AfS7SOkHu5MeTpHBVaWZbfbhec/PP/WpfEfb25sjtfGw8GwP+hH3RAKBRnx/fInrxZrtPxWueJ+Xf7HEQpoB5jUkqjbmsF+TM1opzSs1izNZM8TWBSbmgdh1R1KJLHhAPZNXYRHq0nkPqMBW7PSwYFtWA0zCLEDlA/6LqAgllIYdABAAPinLEuwNiwEAIAAzZ7nuu/6mXe9653vGg2HRnaALfL1r3/jz//8/3755ZeqsvyZn3nn7/yn/4lgSYqXKSGGKwYru8Uq0UZBLOyMA0CbjmyS7dvzSV4E0p4StsOmT9J0d3fnxfPnnzt54uSJEzsXt3XY60E8L5eYXAfUq7T9MkUjQyVElqSz2WwynU4mk7MvvHgoIIAvf9X10OsapERgElktG6pH60R8m+nTRFQMlJCDUcdzazHwp2UFl1tOLsUWeIQ5Lvr2NgRgdq+0Q5rBJoplObZ43BRmPGvpHjouFnYSLQBFjCRCE0GaEFGZphQEkVHAY7QF2+rp13GdIAh6vd5QEtFdtDc4+lwvoBpBDrra74bdIMjynC+5LApECWIFmGZauK5XloXr+WWZB0E3jnuz+dxzvSzPBd7wBceAkwWeqzyxIIA3ioAAekJyNiycB1kAvjJDUudBzpuFeSN0mc2klvcPlQrYFNn3Hw4WwEMPPWSvMsvCacMB1pVDoxkNHGDZARaw28dFb/f5++IALucItA+u9g9ymY1VPsUoRhuwMGJhUIbMzBUCUOeKpm7KqpaxP0wB8yybJXCc5QEoCTXwDqDlIB/XDOdb3g2GxaCfajrjtd7td9x+4w3XD4eAqMQ6F6mcBfVTglaQoyd0GTXnVwzUXjDy0iSrFVS78Xgk/T+oPJpqRHlJC/xV0M24ewIVlEvdRjPyPWpDAE3TrCCAA6xTVw+9WoHVCrxeV2AFARzgO798Y/bo3z5mRg2Wli0WzGa0pUFiptYkEYCdNqOnDS9WbqfKx5eqzrI2tf5TqqBYc2PqRAqinWipvN9Yu1d17UiPbTi00pJIIkBLFCBlB6fBSpUWdq5xJTRMW11qTsPUlBv8/FJqUynNGS9MgEAGGlqC0BoQ3EiNgocjQBR0Op0w7IZhWENS6zEdsCzKMAz5kgI/CKPw0qVLg8EAs/0cQ3t55PrixYuPP/74D/7d9y+8fGEwHARhtyiKFJ5bDppGcZ6nOZM4M8GbDgPoBDRMNP9B0B8MxqPReG1tNB5vbC5k//1Bv8sPcVXmXPFTH//UwTVmy+80QAAmfd0K+M2Q1Uz8aG1t2QGEANSdQoEk8yOYO13+YbaWsd2TypTfZms7a0WxYJPaB2rBD1KGooYUQqrYAIKbnWSQx6pTAJ0B5CsiHAA6I5yNquKbJW9j4/v+u3/u59729rdHYbcjDhFVWTmu+1d/9Vff/MY3Ll26dNvtt/7e7/2eSGEtC0C2JS+p1kjNrI9yAUDPRgi8pbWrHSAtJ5UxIK9O3Oxx3dYVhL6z2ezsiy/+5JlnTp0+tb19qaprz9U9o5aKZK5z8q9Gh3TMxGrgVWf5PEkYYDmfzZtOZ/vS9sHttOVZAF/66tds808h/0KGrdlj5AUAxjPpANqkw8lPTMIwwKfWuPVXYqTm/4ZELWSBlvqC+1dGrSKbl82nvTpOJqEyydQRwpOKjiGEHuSdZjuFnlky2dUKFCggjP3FfAKNN6NShDygXADmsxAO6naDKA5HozFMAl3XD3BkyRGEJicIuq7v0eef7223C1/AKIp8fB70paIogiDI8zoIOr0+nFBB9c8RB+B7mN8iz0+eAzQvdQ17FBw9ASjdtMczpBp2nqT9C7CkxyxuILIzudqiQeBxrrgxveX04jWihqZp3v/33nOVnbb8Vrnigyx/pjERgA9CMU47F4CXLYlg9vP2z22aAHkZ+ywA7S2tPdu37gBK5TC3Pfs02seFPfpapgD6nvAwtGws2UZ686bkR2khEmZZlXAJKYoiSdH8kwyFM9CIgOSUU7KQbDNdE77YfZiF67pRFN16y0233HL9+sYoDgf0Ua3Fi1QOXfwU3XnEIlWDDEiDks0OHK0qq3kyDwJvNBpHsFz1WwQcPe0t58/UG6Kj4cm4OB/x4g2jUEETSwdbQQAHWKeuHnq1AqsVeL2uwAoCOMB3fvkipgUB2MmE9An0bKcBdZtazw6MEEAH43tU2PJStKRQxbOMLlH47nuZrDV4o1UAYD8KIF/jfB9lJGWKnKEZZ23WNFLOQpCqMQHmidV1xae3l5Co5kEsSzQfWMoeDRqUJ0xOrAYHmiSCQqgHYIUXRRhGR4+tu65X11UYYtieZcVgMAB1P8+RpN1psjQbDof0FAD/PwhQPyWJ67onT538i7/4i+eeey6O40F/gPlbVaJdJHUc/Rm+s67rNEmKooTkX3T/8OsOumO0/uPxaLy+vra5uYncv7W1/qA/HAzDECIFNjZoC6lVruuPf+xqsUbLb5XXWC5bCKDN7Tfdkoj/5W3eBwGwSBU7aN03y0MA5P1rJS2sURMTSELJng9uSn1w4kGmfiU32zb2QspmeBtAGc7EiALYPyBIIstEG4C3tSqrbth94GMfu/nmmzp17XpieV1Vk8n0+9///ulTp973/vfefPPNHO/zYtKp6ZUgALoA2M6W1b92syYRQJnwpvtlBwLJdlVNptNTJ08+9dRTp06dmkynnU4TBLQS8OnNRi9MSv+1+efLp+OhvMz5fD6ZTC5durQ7mTgd7PA4jk+ffuEqh9pr3GnL93VfeviPNBzRGvlx+irLSskE8xP4B66kePmJmXmNlh6rarz/6RHAxlSdAuQM8VyXDQtd+gleGRsL7mZdD485Y8InIAkJbbMcaeAZiT5Zg+Xk7GWXjHNNTr+qqjiGFfcJQE2UJomxINohAXs09MFz8cwlH8SH02TQjXs99KKeJzqOGqIkp5MVCDRhK+g6blnlg8GgPSemKCmO+kHXyyBwAS9JVgxLREsIR1rEpq5BOwrhAKC2FHLvUMc/o95q67H5dtCzkq/dJtuZXhSvGzmyhkRG4gOZBD9/OBIBvvjFL7K/tSwcjv33qQP2QQAWZrTEgTZHoN3k2x8097uF84M1R+T3WAiAD24RbYsjEA4QBEascDhwtw6LC59LkjWEDtehNS4eg+ImGgJCEoWw1HmWgx0g6Cf2xyKAsLb5J6q9XxwLBgUOfO+Wm6+/887bNjaOEhkH1gVBQSs2oqmdluyFEAAwNHx3NZlO4iheWxsF3YApvCbuVzaJTf6TKkPiQMTfw+hNLK5qEQrb9tvVXrEADrBIXT30agVWK/A6XoEVBHCAb/7y1TYgALY6VsXKzlwaLonSVqEgm2p8p0a6y3BGPuM7YJCanl59riwhn1/QDzNst0IAq5NU721tzixp2/C5jbLb6hWtpzSFAnx8Y0ukMzcZ0dPfS1+kaf0AAXDYwS9oeaGDEdUPOjDoonIXhRDmuwiBr0ajXr/fl3RA+GlHESiIruPmRW7linmei9O7S+VkkRcXty7+9V//9QsvoE3yXI9BzZiMFdD5o+dPs6apc0n7A+dfRs2otLLMc93BcLg2xj/i9w/Pv43NzbjXi2FREAa+Ft86+JXel0v6wP1XizVafqtccb8u/+P0AlAXKnnX+YDMol/QAbRtM+NToxdAd2ang/g5jZDY96wWZlFG+c++gV01WibjSmEkscSZlANi8wdJoFA9q3gNsmmXnAiw/RHbBoymoD6WUgERBpAugHdcSNzMd0cC23AweOCBjx3Z3JSxHipwcD4Qq17GcdTtBpd7AeD60kZ0QZphFoA2lK1keNLRyfZX2j/xNrwWPP+drZ0TJ08+8+Nnzp17cS4wE4beKIsptFZhCxkoGpMpRF9YHojfAV7mPNnZ3dm+tD1P5iQ4AMwa9Eej4aOPfPsqh9ryW+WKD/LqIAAzj9UGydjKsxPm5B/T/r0BgXoMLqjCKiYgW1glABhlV7JuaObFXly+WkOKbxtCiTgxmIFJCKQPOxseppSp4Fk2qJ0h0/afbmZGFIAfsH4TeYaNp97sJXQBvJoIrhlpOj4XRVGIgwq6a2qnfb/LGTvfYj+AOqCuql4/pl08rxH+odfrETnKRNRiuyzL56/y3HGQRRoBf/QhryD4aHwN9GoTFAMAnLnWqPExFo0awGgxX3I3mqZUR0Aa2hlVd93Uv/De919lpy2/VV7jmUY7QEIYCwSdJotmB/IPbOw5z9/nCGAvZAsNLKw6W0IP3ixssEI7PsA6AthHJmTeHr+bz7iK8jVw0bOsE9GQGHVe635t3mhQh6gGKsqCFACJSMGdSvVQgmLj/ggUES9TT1oLrbZu+bTk6AbOG990991336PpvwbjpUyPWgApQlT5Tyc/8S7Nk/m81+uNhqMwCkxXj/qEu5eSEyr/KR4RVyMNgbUGDZahsA8xoWEHH2fFAjjAOnX10KsVWK3A63UFVhDAAb7zy1fbj/ztY+oNpNlh6sPG2+8eg2vNBTQDL4qK5UUIbq/0ADt2aEMAphZptWXA8kH1tykAOrc3rTyporg3q6RPWQCWsEcdvlWVGhqCVA/o/Nn2q/3vPtokB2ydjlOCvojClLMRbUpVKi7DBBnDFRWK0VrUz1IoV+vr68PhsCqr0XgUx/3pdMqybz5PBoN+kiRBEERhlOWZ7wcvvXT+0Ucfe+GFM7PZzBf/LQAKDYYq0P8jhj6t60rsl7WZJGsAKYB1jVpnNBKz/40jR45sHjkC6f8YOETQ7QZoHWUIYlnH7P+NbPJjH/nYwTVmy++0J59+gm+3EYxYwq9aRNi8dSmFLQQALgN32V5CyStCALbht696MQqD85mJgTBC2cW3yaBMC3EKELSMVvCBQuaqLqqyEg6smgTkJAYIZiPDWnyIUyC93MDyyIui0zQ333zzhz7481EUK1McjwYzNmky2R8uWACCcwgNZ58QQIbWttvnONsYBBoEwHQkTdNkZXHx4sWTJ0+eev7Uyy+/PJtOQfs3anmZIqM9qxt0ffRBxH+EhS66BrxY4aGnuzs7u9s78/m8bppAHDEHg8FoPEb+5Mb4n/3Jnx7cTlu+r/vDr/1j22vpfFVWh4cAM/BssCLXid4BZAEQFNnPI5Bvk4MC5wbXm+pnqABAt2nE+o5Yqls3FZty3U8GB3WBluooW23YMeymFEm6FfMT+AUmw4ynHE1JoMEGBFDChUI+qkJD+9q59KSDOI4T9QdhFMVxzBdulFOdooJLBZvtbhCUFSb8jCOlBCSKYgHOmrJABCCPl7aYH0oBzxXufxB2Q7x8OXXNa5G9bUarRBzoDmhl/9zuFKJbesXC1IPpLZRjGDNAarU+cDhYAA899FDbhtNOmC0EAP8X0UTs6/ztFW25D+3u3WIB9uCyl1U7WXDBvDN6+32pAftI+FQW8ZZp755K1licrQaQJThrwEGce1W5UEXJ0TcH/ymDOiDFP6U48wlfwCjqDX2PqsA2tUo4IJ3bbrv57W9/O9MIWEaIUoY3caLzCgFYrj5yCvJs2Ov3en34TvgiOpDnr9N7uWpsGUBojJoo3kms5qK9XG2exQoCOMDadPXQqxVYrcBqBTqdFQRwgLtg+cbskcce0xms6eFZnWhvr4lMMvzfGyrG+y7bZv6XnGV9VZztGvKt7e6MYF/gfPm6/jrxFNAf14RqDS1T2YAKAdCuLMICDB6gtaZBGAwE0OZ6i6uwmQxwCA1zQfE6MxMVFQi4jgsVojw3pgbS8IiRXcIEgOb/mmPH6rocj9eEMVsGvh90g93d3SiMBAuYd4Nga2vrJ88++/zJkxcuXKiqkrrQTObCVQmfOXRcaQGH/1x05lma5tl8Nke8tshr4168DrH/xtGjR48c2dzcPDIajYbDYRz3RHIL/faeUk/KdJU0SGX1wOGBACgiMRhA2wnC7D4Fkwxm1NpX+xSlJA7s/bC7S99dwzVoawFUEW12jvV9INBknC64P4TFSsiCM3i5LDQVTzpkZgcSDmDnn4pcNk0h21bLQKjmYahdVmUQBPfde+99972ly8YAZStGr8ahssWXsb9PQRP1t2+NvLSWtYZ2XFgddcnMDZGTFy6cOn367ItnX3rppclkWsnoTweS0qDRIk7S/sTtXxAAEl4AAEitnyTJ7mSyuzsRzgIM5OI4HvYHw+FwtLG2zo+18X/33/73hwEC+NLDf7QYycqGUiaTvHDfhVYdjS7N/+SrTPWj3T9m3dI2sFfluWTtKegGSP80mwhoyBaqcbFHGb9L3t+F6Z3pc9QS3/jjCS+APCYDHGi7bGQhMoaV2HZ5U+Rf+CjFdcLonvCUVeMgT9/zAyI1XuDD5VBeqW3NhNiPCTZp+8picNww9MqydhxPtEkEUhnRIniFJLH5PiwFxf9v4Txi+f/Ml2s3sdoGy1VpESguHS0MwCozyh1jCisQgCxLLb+ft5TDYwf4ShBAe6S/QOjMvmzPn619oEW/eYVaXro96PZBgQawNgeq/L19KrburXJPN/dQkdKTYGJAdN2lfAizCfFoi7AAgjjw7ZNEQECcok0Rk1QEpmQZlVA4EcU/xwpBCKe2lH9qNty55ZYb3vaOt8vTFjKSLoFAAE1l1VryCvHsATFUVRxF/X7fWE7qS7NuL/q7eJnZJFAmqOwtcizbgotj+S/tMcMqFPAA69TVQ69WYLUCr9cVWEEAB/jOvxoI4NFWU7bogIgCUNdqZ6HkvgqQrv26ZUqz/4d0U+IAjSHAAgjgb5EZlBIObQxAK1FYCk0YA5kmzpIEeFsml1tafeuKzZnVopiRkZHKRtuYBJ6hYhmWHM7pJ4sDwwZUUkAHVakqCPjgQgOHL2AhOt6NjfUwCIajIdP+nI7TDbuJhMd3nM6lS5defumlZ5997sLWVpKmMn7Er+HEmFbGVQkiQF1C9o8xCiT/8zRPK/SK3TiOKfrfPLJ59MjRzU0Y/q+N10DujaLA78roGOU7XbVttS3UCVTqsFRomsMFAdgqbC9u0Zpzt9EAW9HucY7cX+qaK4lFJk30uBq2COZ7T68Hvvt0jF4EQrC9aMEKFsPaB34xTtKku8G1HT2zGAaKRx7eyiQVjYDwOCAZkA+q6QeDwX333XfXHXfCr0EqXXbuKiExKtq91bwSyNtm421R6x7HOxk5JkmydfHiufPnz549e/78+el0igtHzO9sp9GUeBkmgg4BmPohhN4CrwVih8lkMplOgVKVped7UdQd9PsjsaRYW1sbb6zj32PkUP7+f/77hwEC+OJXHuagWRsunemrNgJUdZEOg8MvLT4tAU0EPUbZysegwN7orw3aqaecvGf4R8X/8mUypRQ04tdNogUPE/bSknCvViW0XrMWgBy88/to86hnrHjpWUEKcCeRmeAwyRJ4NJigQct0sAe753m9Xi8IQ8+HVoFPQ6QKIo9WKwM9q4GSIMyvLmCW6pa055DjEQQo8ZWH6kFM3bphVybe4j6gPAbZUdpuSoQhf16gBzvr1k/qryZrfR8EIHAAMTgOrg2joNNxDpUdIA8NTv655vbPbZJ/++K1w/+2EaDV8C/uyIZF3w4FaAMB+1AA6yPAz/Nit3F35hYqJyD99kX1z3+1jz6Igixaobd6QX4Ef+cPUiJHMCpNYC8qmRVgQqUZzopSTCvlnUO4xgIMMtnArtO5/Y6b73vrW4i8qfepOUEAAZgPFyam2O5N00Rx1Ov1fB/cNz5HnuKLrAMpUaijcRCRabM+LcvPXlJSExhbGMHRDApheDcf+9jVOHT/fpGXr7VeS8G3CgV8Lau3+tnVCqxW4LCtwAoCOMB3ZPnb0rcefVTukbaW0ALWiqINFsC7JhEBSOuIBbAOtsNdidFiL91241sUKmQGyDfIxEfbcj74ggXAHm/B6F4YQalXtoNChDG/6jLNQb36+ZvZhh08GHdqLZ9sD0ittXT7LuobgQ/4gvAkpQVQN0Ipv5mVLZ7vZRD449GQDNvBYEAF72w6e/nCyzs7O2dfOPvi+XMvv/RSGEbdKBYb8CLL8qau2RPmKYCALMuqokLnL9hBlmWu70RxPB6NMPrf3FxbXz+C8f+RofyuXtyD6t/DLJM+XrqGhriuNFoZ8UDQW9eHCgKwxA9tkxYkEnkdKmkmobrdBS9IJurq0K5Ybd1m50zW8oGrYwUoputX10ciAFoDt5yr+P2tq0KRBW3g2LwJjiDcENLnNSVPdQB4LwkB2A8Ob8uyXF9be/fP/dyxo8fkReoL0kIU1Gz92Dv9k6vU1OXaadDNTltNrYaTJNnZ3j7/0ktnzpw5f+7c7mRSCYvb9316G1jv7roUOwz5oI5X5/6c782TyXQynU7ns3leFH7gR3E0HAxGoyFa/7W1NQz+x8PxaDAY9vv9MOx++ld+4yqH2vKH0hUfZHkhwBe+8jDJ+dpw701uhxOA43i+p2EBMh4klKZJoqTyG75KCwKQFeZI2gSm2kaL8KiSCXAxkj9g/mOF+iq65hfxQq0xGzPVOp1OCTdTbjViAJpkTriKYIGktjOaAUmhVASQR+B08OroTqJZhE2DWX0XqCJ5V9zPIlhQ+wA5TPBamZVQ1TkU3bULMZhEFfIfRgD4nhdHcTcIvCDQ5p+tFBsngSp45QmhYdFOKmRp4DYugkb94ZkZXI78cxPUQltExsLx0vvA4QgFpBcAm0zaAezzAlxsD/Nt7bbcNvP7RvftJt86Bbb5FG2MgBdL23HAtrV8MhYCaPvedzpuVcJt0XIB9CYt/xGHCzIA9NasaJbo803cHqwBJCCkyotyPp/PZ3CuTVPcykT6lIuSqOo0ajJiUVf1znQ699xzxz1vepN5OS34c4GN6qspsqRpGnroer7Pi8Jm/jHBVGAAPT/l+sX1uA+O0ZqDbseGDsNPkgXA5eJOq6pqBQFc5UhffWm1AqsVWK3AT7cCKwjgp1u3pX5q+Wr7W48+wnLXjGsUIKcstt2LmDJF/mvG4/geldyjEGpBAOKAbSzWzVSWZS1nPvDoNWVN2zAQkkAzkGf/xpv6YmCLvzlOVVaW0Mq6E/QBnQaYWkBt3jj1UpMtYxkoHZwU+PAAdx3EEplfrXWVRFXxCbA+oDNgIf1eVZaDftzr9cJuOBqPWIU///zzp06e2rq09eLZF4MoREAAQrMYr15MpxOMX4pyNp+VOfTV9JKDt3yWdzpN2A3XNsakVm+K8n+IYet4MBjGUWSafw4tPdojseg3Ukatw1GpyxtzCFkAOmpfYACtApgQgFqv7R3Km2LU0FBeQQXAHzKDHXu1WN4Hp1HaSxg+tBUat/j/ikeQsmIZ3qTnW74AH4CDdJLoRRqQFyV8symRTebzNJX4gAKWgcKSrW656aa33PeWwWDgwj1NGDRkvmgQQXuRCI2oml1p/C32Py/eqq6zLJvs7p4/f/70mTPnzp2bzWaUdrM5wT5U8gKFwFVdyiiPZt/S9pNcnqYpZnrT2XQ6zXPkw/V6vcGoPwQshdYfY3/8b4zdH8fIxQgQQ/mJ+z95WCAA6eulA0ehv3BrEydOppEDP5Ozz1oDgn1N5EkhACtbWdCIMb+XLSicHsOCMhYS8AfUI4UdFLUGpAboAxMhJaalPZjQpGk/SVWGTn3l9ysGINcFB+0SbcG8BkpQUkhNcsiwOXelQbpyuExXg/cx7gVhF71Tg2QE8mRkyq4KLj8IdEszE8bxHUec/GxIQV35fhDHURh04fyHNkz0VSZ0k6GGBFI9OlwsaBS6jPx+e9mrTSA+Yy7I1gXK69x4AfBHOz//3vddZactjxZd8UGWv3taCMBeZXan2ba8rd6/ouB/Xz+/T89vfQRs78rv30PnaTW0VujexgXa32/iAD3DAlB6/4IIAH4IEy2VGWeoMIocyfshzHnmBwqIJdQnwQCSZDbXtBQ6Bda1q3kB2Ei2poAXwL33vvGON9zJw81mAZhXCiCMsBcCSqqiB/1/bMIXcVXRLJMgPv8B8C2Xml7Uav2p4AK3XBtMsfvWdfEkLVHCmhGs7ACXqjhX37RagdUKrFbg1azACgJ4Nav1Kr93+SJGIAD4+RtZvvrnyS/UuaIdPdpEADupJNZuRKTWSUi7MMPuxl/tLIJzT2n1xDvK2FnblygQgFbMRqFNqSqRAPXwR0+ueX7keNcYOMi3kKMo4v9aGPJKOGgFLEuxSfSC0IDjlEXJYoIlsq3MWFUwJd5xXHRL4s4txmn50aNH4yjyPG9raysviu9+93s/+ckzrusNh0Ov66Mox4gYVZLkKM3xMwmm/SUC/8CyzqAlL8Nud2NDRP9HNqD4P3JkfX19PB5HvV4cRUE3CPxALY349DroB6w0g9NBw5Zo6qqkrVfdaT7+kcOSCGDwCt1bGlbfoE21u8JK2ckt4a7QUZRBihaegny/Tc2om1YyLPddMRYCIJjEXAnTaMgmlNbFcI0tY5vSY+kkuSeNaoWgAPEXBKTTtJwmekXOzOoiR806lFUAACAASURBVJK2aGWh8YBHgPgFYPOU1T333HP33XdHUVdKUnk32xCAme3riyJXVq5JzbIz7o+Mq9ydTM6ePfvcc8+/9NL5+XzeaRBI7vnUiUBcY2O3dO5f1xUUu5L0J9N/WhhgT06nuzu7eZZ2g6DX6w9GQzT9G+j6NzY3x+P10XDYGwzifi+UFHjpN0Fav/8X77/KQbX8oXTFB1m+r/vClx9WD387ehU7sE7TQI0jsfYIoudXJduPVzuDAtBTOLAQl5ZdGy4dypN3JIcePQN5UnGRKRvQD7b5gAD4KcW2zBFEetFCOM99THBK2hpx9GCHrhNZnTbrhicXQFAA2XHwE9GtJT4mVChw4s+MNM+FdV9v2HdcN0AQQONJTCDyTeXoCAKfZoHQW+GqDOSQQSQEgbMa4X8BZNgYw7q4WkznLyCURgkYUFW6OrNpW5R4XoA8mRWOM4iAoXPzmpbEBFkpoSEY+c6hggCsF0AQBFbpoPvBSlHMjbC9GvZmZP/Qus8uroB9EMDiLmkUPbyx8sMKAfbRCtoSDBMDyTdddpFg30ohgViPS20ke6qGMX4/C36gkDM4eq8b+lSS9jSdJbPZnPC2oABWY4QbIe/uDg4o521vu++W2241V6JhARjUxxyqQNDHI6TeitiC03se3nwRFtxXaAl0DKVmLCIYFgmI5u6ggJP8h4GCxoNwARN85CMfuXrx9RqPtSUru5UQYMmFWn3bagVWK/D/iRVYQQAH+DYtf1t65LFHJT1e3fhYOrPVMimAprGnqpVdGctSo7RfFBwtNoGd7C+mPS2zM7ZSi+Zt4ZiF+qCmAfWCDqBTJsvQo6W/VSeqy3FVWVGgJfXx0TD1kqBvah/JrOXvN8wFLa2rSkZw1JNLuc9iwxUDcM/3qv+HvTcBs7SszkX/XXvvmueu7qqmuxk0xjQHkiCBAIKMRm0EsUkcwESu+CTHQMzJCff4XGMMicTnHMWBoRVkCA6IyTnweMxDq1dActBuhAAySKvEBptu6G56rK6uql21h3vXetda37d3VRe7hl29qVqFQveu/U/v//3f/613vetd+QLVAnAuNz+eb2zM9va0/3rLlq0vbn32l/8xPjbW0dlVyBdSDalsY2ac1f5j1EMuNzo41JBOj+VyQwcOjOXGhnNsoTSaa2ho6OklzT8b/vUtXbq0d0lvV2d3a1tbc3MzhXFpUnGbM5nhWSTBcGTuxUsiCNsLTFswHVJ855r6oAB+ucmGjoXTIXZCnCRdJyICRiLgKOcf5AOTxP/BYtA0LHEZAD6MikfDKtDsJcSHQlkoPYG4yVasYMAOJYOJxoGcV6dmgNTucZjMsri5Iy2I2VcfXQOTJDnppJNWHrHCLCciIwJ70DS+tGU+qBEIyTnrNTQ09MILL2zevHnXrt2jI6NJKgWjLCxq4YsheX/q9gdbefop5slYDu0L2cdwdHBwcP/+/WPj+cZsY2tbUyen/buWECfFwv+ezs7O1tb25ibmpPgoFPpznFlMin9w9tvqgQJYd/Otkn5nc79UmsMAnr64XJubAjQ0FFP0VyQMqS89h/6gA7A51QdRrp+DefjVYZriv2JvmOWYOKB5I+RglcVEmwDkVPmL0bRGKh5NXXK4DlYK5qaY0zR45HjeMuqYG/nuJtyzHd5sNMDGcvlcjh0ruZ8FUxhEErF9SXNTc1NzY2sr1S41ZBpLpWI6nWHOtJjKZtivNFsqUmyfSWew82J+DDMjZNitLS3pTAa6hmAmRxdLwRjqwsygNDSphMZBw1TVOBjpRnG+dGY1TkGkOsQU4ExSzAigDU2dqABuuOEGUAAYQnFHBusCGNsBGIWHScgYAcxC5UYJkoG3b1rjurhMwMQUcfI/rj6ocAewVy54B5QIjY+P6zRIxBEVCkVv3uChlxAxhj1Yg0PrEIEZBqVtVNY2PDwyPAZRwEiO2M/x8QL1DeSGo9BSNTVmf+/3fnflkUdhAlFLTtGmEAtF79mxhoZUFzngNMk1oiBFG0/gBERUo2IcPImYA03tb7hF6w5QW0IFI/5Ha0z73O0Aa7hO9V07Ao7AYkXAKYAa3vnpUQBST07nw0kyWY0h8YVoR+TPkphVd2tVDnD7KqnotDVr5P8rV2r5Cj6CBGO2c10ls8BPW/ShBRecq9RKkN/ZyJKl2BFAsxm2jtHshGwl3eB5WU+LXQmfJIWFdXURL37OlyJ/jpSv9tYrNTSQclLy2EkCCoD6w1OAn7vvvvtSqVTPkr50OjM0dHB8jPrAUxvB3NjBg8PFpDg0dLAwmhvnRnGjwyMktM7liqViR0fHkl7K+Q8csbx/oB+xVmtLKxn+ZRuzmSylK9WcKc5tI8ALyxesipgCoIycLpGSYvGday6oXWBW/Ujb9MtN4I4kj66OkhrPCgXA3Rl1KafnPTGpFeyj8R2BRtKwZQtfowBMaaBrQElvivM/BSR035X0kWyVnkNIIqnKFL9BtzkslLUghV31+V/cwUp8AWhZPDICg32YAjRmsyefdHJvb29ZApl3K4XccQCha1gshQuFwt69ezdv3rz1xRf37N2bIxPKhmy2Ee3usLCVtvO81kczi7jsn8autjDct2/f/sFBcrjIZFrb2zs62nt6upf0LelbsqSHBCndHR0o+G/KZmktjlJz+kf1FsVU8dy3nFe7kVa9CuBLN9+KOiaJqegGFTlwTZFcAW5tKeoIIOXOqSSbyVIgQcBy5jwhLT2FJfyJxNJCLyFg4RL6wIpSMI8DIj+psn+jSUVngEBXIygSXIMgwH0GBaDWgJLjlF1FThCYspiiZIkHR/hFGmz0MzpyMDdKAmwYlzBZIAKhbCbT0trcwoZqqXQ2kyZDBB7nyRgp/DNccJ9KZzLmeYkWAKkkaW+n5oIZCqsoSpSTlAZsdL1MNqC3JSQVacNByFy+SIxNPn3wAvB+F+c/MzUUfQ2XX0kYTDYWdUcBoMwEPxYbE1ms7oD4c5zhj2P4uAqgIpNfVivBY0ahMwzpD1bmY6UBFWoCC2grjmUZb1AA/FcZvfZmAdcjFpL8RLHyhZ4OLcUHGSW2qnAHLOSLNOuNEO958ODw0Aj9h7kp8hgF+5kqJS0tTSef/KaBI1ZMSgGUCmSa09TU2NnZwa1vsubhSnoT6zzJdQB4UeNVYjaBFT3/DE+UR8USANP/W2tASQ8Ui+4FUMN1qu/aEXAEFisCTgHU8M5XH5iRCkBErnEun6P/UBgvTZt5oRcEgbCpQjZSEpiyPNYaWY3O8C1JBMl1YykslgEqyFeNgXzHVAIS0misF2Te6k6MaF/02Pb+tjYBvHaks8ViBVdnPQWIYmhogFgAvxVnqrI1q9QOoIsYx3j0k8vl9g3uffbZZzMkum7IFwojw5TmLRaLY/lcPjdGPQI44Y9W8lQNcJDKAZpaW7q7u5csWTIwMDDQP7BsoL+7p7uzs7OZ3P6zlPYn1TLFIeZNaMYEsYAW5wxzRM4LkzRgvEjmxlSXWyheUCcUwC+eRaCDwIl5GPH5B9UUyj/K8/xm6oZQAKZtkbAf/JRUgYqLIAIq9QVgpSgoJ/4/H8uqJmy9y8JjyoDhm8yoiMhWpQPiQWX9pcCQsTeA5O1FF8uts0Rlz83bOB1GltlSGDA6Cve93u6eE088sbm5mZewYU4QCkAeTqnGxSq2WCzu2rVr64svvrx9++7du0dGRsSEnOzf4F5hEl8rwoV7nJ4R+f1TM7kR9vw7OHQwT27/mdaWlvaOjq7erp7eXmpAuWRJ75Lejo7OtrZWGpZZHpYpjmd0IkA5RCkpFUqFc99ybj1QADfdcnuRQiOu3eDy/rh6grwAiVbjW6k9w6lbpxT/iHc9h8e8qbgJMBegAmmpTQlUFVfmBM1/aHdqpCFPLGSeX+IIRM0eOAZmDzMO1cTenEJsRFZcr1Rmjhkby1FpQ4M4BJaoEmp8bCw/TpXYw2QvSkwTSFJpyZZKNTc3tbeTvKilrYMuKU2BOiVwJWLnmg4+NKbTUrGQbmiAIknsA1ShAEWVWHjCeh1iB4h4QI3FBAc/c0agqCbcaMyQj8WIoumLtRA8Gxe5oz1tXkhKZ5/+lilGWvVs0aQ7qf7teeONN1ovAKsIEGWT6gIq5ADCG6rgx+JVYzriuv1JE9dxBQGOHlgSpQniD7FDxL3RO12U/2akDz0/8Tvo/sfkkZyAmkeiv4WwPDwDSDkdz8DStJILVGAsmuMGt4MHh+ErOjJCI5MccKmtT6mjve2UU3+vb2m/TCeBW2MiLJ9nKpyMRsCD41hMEklvAmGOqK2l1OOEjqeqOolVACb4j/P8tkgwVt3IkUKh8M53TqWh844ANVzF+q4dAUdg4SLgFEAN7231i5iHH/mJvOhBBEQvTjs/zU5wkbxUQ0t4leZ6TuQiZDVoTAI7BUJvb6Q7ltGStBVxLK3z4Cqold+yPrKkN4r9sAKAIgAH5VyoWgCKA6D0OaPEPvS0HPOrus9qUNFxSmwJuFk6LoRdA3gtQiuDKK6zpRsaH7IPEam+x8fGd+/f+/zzmynsLxRGqAK8MDIyUkpKB4eHxkdYYc3d/qhRPLsAZNPpzs7O7t6efor+Bwb6+5f09XV1d7e2tqLJFjfNpiiFF20BGEnumggyUAK0JEIpO1MAqXE2SkBKsd4oAFvX6vpSJSHRilPbsWtD9Sg2tmaNkssnBSklr1gOavX5MkyNyQq9AnRYw4RCio+ll4S45WOAosxUqAo1HMDwCItjK2CJz5DHFVQAsAbI5/PkAcDNArmBNuXH4JWVFEurVq36rd96YzbbKNwD/0fW6+r7BV16biy3a9eu7du379ixY+/evTTMisRekUUWjUkRMkCUyyYUVKJLo5TdK7mPHPUuBCUxfJB+SPZCBu/NXdzkr7u3p3spWVF29/R0dXa1t7c3U+a/kfrEofsAe8SHiEUpk0KxcE59UABfvuV2sJOineZbSHwafuSxShoynLblb8LLwBKJLO4QI35uFwDWw6ghG6k6Z6rzn0hFVHgiVFEYMxRgy3eQxo+QZApIRBWw9kD7BtTnBy5ALAykMAFJd8Q5hSK1qCwV8pyDHR2iPm1UfoJuKUjUZzINbW1t7O/YhfJ1/knlS2l2UKcJR+pHeEJszGZaWloaG2le4phcW2KqpR+aKaI3BXKxcZRrBIcOGLooJdSkJCdJifm/RGsqKDMtC3Tp7D3AZWKlUn0WAtjMZo3ocNWmSI91+4ZSXB8RTyyx9CnOYJODAwv4Lc63AYD3bFxQYMo7vKMD8moSCT0RigKY8ZFbDMzlDa5yP7jnijoQHYKFuWQNIFwnuBcN9QngiiOqgRodG9w/ODg4dGBwiKecg7mxsaRU6u7sOPXNJ/f09vEA1EKABI1+Ui3NzW2trexmQr/HuAMFgL+aCQxBIa6ZJoBQI0PVysWLrdjz37QAxhSYLQL+4CqAGq5TfdeOgCOwWBFwCqCGd36aFECwvot7AUbr3KgyWfOQCFFgCmW5WawmTRFg8mwO2mnxp82xRaqMdC9+Fa0dAzK6lpY+AiaytRWA1fXxMlds/4wXkHJoThog1aavfzgCiKIyny/A/RgLZVwFu1rT6hZUARbikoFBRpmdsMfz46/s2fX85s0Hh6k118jIyPgoBXhsBTc8OjI6ZhTAOGXmm5ubu7u7l/UvWzYwsHxgYOmypUt6+9o7OlpaSPkvqKrVU1lemOr6hf4Isb/WAkh5JHuFJylagSGTViqWLqwrFQBKxy19KvYAOnAs/4+MEF9C6EzB34rd+NX2jCgATe9L/hAjUaQQXFcilR0RsaQUACU8EcmavbkoQoN8wLz/oDmQvtmSVeO8mMl08QUJw6PUO9WAsB5kbGxs+OBBaqA9Ojo+NpZOZ37jN37jqKOOpMJsRFb6GFFWjjNguVxuz549O3fu3LFjx65du4ZHRtGbTUrEuasFmmJQRS61oKD4v8jCE/aLI8tJbklA/9AqfDRXKIynklRza0tHZ2d3V9cSUv0v6VnS291Lsv/29g5q/N7YSEehmniJQ1GogR9J5PJtKpYK55xRFyqAL918K4MWhhk9ucoAIFiguYuvCZ55cN2XihtO5kuZgzpwGkEg+hCpAqBxJc4pDZgMReKOkEhIVdjiw9UPHSDwEIgRKX0MUQqszZkIEKEPTNfxK/4Klxvg/MXF0CppaGsK5HgU5Lgn5cGDB4eGDoyOjubzeZxoKpU0NTW3t1N/B+4RyMqRpIHmOlAJRCZywj1JGhsbW8g+oEnuNzeRDGwYmSmgXEIDQ2NVA63HDK94HaqZqwTzSsJyLTYOwX+CzyC/F8B9wLlVv1Mslc6sj44AN9xwg5WdmwpgYi+AOFY3jQBeQJV8qL1++FdWfBRRmeFlbfX/xrCb9N24AAPWgmObpkCLW+qbiAAx1yO5nhXD464EZ1aZmGUEizRGhHUo70AJkvQbJXcANr4dHBzav+8AFRztHxwaGioU8n19vaec+vudnV3qiSByrmw229TUSO1vM2RUYToF9R7EUBFXYDij0DyoL02DxUCza4m8hKxYSkiAoEXBeFODAKcAarhO9V07Ao7AYkXAKYAa3vlpUgAcb6E1FJb3IQEhml8Jw6KME7KjGmRp4zSsbuXKJNsj0ZxaZ4sfMC/vLJgwZX+0bVgU4tywEhRnaFsw68IRzsYi9zZXAHmRSzxmeX6sKsgagKOmEpcBcyZE9oBLk97WbF4NfiFybpMug4V84cWXXnz++edJ58053tGDwyMHh6kVXI5ycST9Hhkl96Om5o6ODjL861820D+wtH8Z9fzr7Ghv66BAK5ORptlRR3pU4dryGDSERPuwLURnZF2yq6YxKSTk/oUg7V1rLpxiqFU/VCbdSfWbP/vzn8kNl+EGsYUIT8rSX1zNbgs49giUamn7HFwAhiU0/+FH4hCtBWCnMltrS7gRRh4vMSXMsDLscjpAm1ZwESwas7EhlvFfHAfICNFBLTcGzQIhBqBK2dzICFEAItSmZpAkBmhtaTn2P/2npUuXWoYdF1YslUZGRwYHB3ft2vXyyy/v3r17dJSCf+n8ztIV6ewNf3huC5ejFByl/ovj5BJHXnGsOOCW3cNjVIAw3pBqaKXgv4NS/73kR9nbS00oeEC2NzU3IfFLGTapRqHsf2g7wUt9Sc2hyCepFwpg3U23mL6a7rv+hVkAClkRRVE1M0qZ9AtI/qMEg00DJK6Q8EnSnuIjyjOGcpdsvGdN+GCJjwoCycqK1SU+FA8CnmnhUxjaoyK6B39h2XjrF8gGKDInmz+oVdagQwHmPAiURkZHhoYGh4YOjo6M5MfGoe7OpDPNLc1dXR3tHR2ZbFOJikcylIqnIxZwL1MNKYr/W1qymQyYMnGMx6OEJm6qp9DwUnzaraYHUz18VTBRETDMCBgHLFQH6A85eZEBhMhfYzIlnkpnnlEXTQErCgGioRSxnJEKIA5Tw9hQQsfkcsYL4CUVh7IKvmT7AUhFT4EKC8BJewog+W8UAP5qknijAFBgpSVK6JcTkfVcTkN9THVhoPUs/KIslkgLAD3A+PjI6NiBwYO7du16ZfeePbt3D48MH3HEwO+f8vttrW18jTSJNFDTimxbW2tjYxNetSAZiQhDp0k+IT4cugDoowl9jz1uqosJvJLKBuOy/zjsj78Zm+w4BVDDdarv2hFwBBYrAk4B1PDOVx+YPfzIT8qCf1EgC5uvmTTIki1klx4BsVIRr2JNZEnNtun2LbkbGdpFMR5H+Jq1Nf+hQAHgd9K5jZP5ajTFoRoiEC5ojVwDua7bEkcIVmL/PO4njAZp1hSAy1/lsqh+UlaqtGTnzWnNBEMv6wRWLJae/cWzW7du5W7q1E1tZOggjN+Q6c3nqT9fd3d3f38/DP/7l/UvXba0o7OzvYPM1TOc/LcOXqKuRIm1ZiR0zUwAKwUgxsXSys4UjZyBKXGHI9AmdUIB/GzTzxA2yMLNEt0ayavdOi95tSsjYn5JwaPrFd8CLEbjEWi9ARGxiD+flFhHmWst3ZfHT0IQKZ+XiFoCEo6uVTkCjYD2ZmczeTECFEpDRCiRthtDBb2zKQtP5bEkCkE0jvIQtM4aHx8fGBhYvXp1W0srpAvFYmkslzswfHDHjh3btm3bvWvXyOgox2/pTDabpKhSnZbnyPaLMYUY/lHQzwcrjJFBNzEO3IwAnQhSmVRbW1tHR0d3T09vT0/vEtL8U/Df3tXW3t7c3NSYbUxD9h8HJ7z2R9csoePkuQMHVSwlxTpRAdx401fiAJ6fLRp5xGik0/Rw8MOGJw41AghnEdyQ9ljalCHYVSM+bZOugqAghFaJEyIZcE8cq6trYIjThHSwboJ4zHkrriaQqVJGTniqYe4I+sniS8RmGIcmZsBvoQgYH8/nRoeHSAswNDQ4OD5Gxm9cDpDp6Gzv7OxoaetgOURjsTjOxS8FskJMp7PZbHt7O4r/LTJk0GCRGMgRPEd4ZjE1p6gbq8zS3JlVEsM4LwprJdtPl4xHDLU8VugEOoDdEKi4xdgBYFUq1R0FYMG/Of9ZcG5Bu6kDQpmPmvnFBGic+bcCfuNM7Kk0FwAjDoK0SjVWGD1xJ0IN0elzowbiNLuq5Ohtq8QTizJEtqJveFTuJcJzJWj9KGdAgxnaJTEVIGYyXyiURkdye/bueXn7zpdeemnPnj2rVq085ZRTmpqb0AugISk1Nze3d7S1tDQToVjIx+0G5FXI5n8MgnBhSj/JgLTrNQY8zvxXMAJmDWDwqkNQkAZ4R4AarlN9146AI7BYEXAKoIZ3floUAIdeaPFHzL02BYjVf1ETIFpSkF+U5qDkKjQYCykCTZizsFnVBRK62xF5awvUrUwUyV1ePkrBNgdgQgqgEYAKEGgPCExCjZ/KB3FcLGFxIKUC1MKY3/VxMaTFApTX5UNK6oY1Amhnjega5dlJkjzy7z/ZsXPn0NCBocEDBwYPDO7fD+O3XC5XSpLOrs4jVqzgkv/+Jb1Lenp7uto7Ojo6s03UV40TrRkJGBAzqIeWGGJhLSzVCJomS5Ii+Rdg3SxXJys2vsJCidS8yNNedH7dqAA0ZjbzPKwakczXVpTGJZnGRCJyamBOQXhkxo7xoys7UxlwDlaGokREMfmk35f/iqBd/P8AI9aAIcttoZedp0bIepZWz1JWvAJeAz78qMwfG8uhHJ/i/5GRg2wKQJF5KnXUUUcduXJVOp3O5/MHh4Ze3v7y1pde2rN7Ty5Hrf7YFjuDw5HVOzXjpv+Yzx9qDtDkb5yj/fEcN4pDb+4Ctfpra29r72rv6u7k+H9JT09PV1dXR0dHa2tbUxNk/xlWmEtLAosZrIs9m9ZL+w9ZZ7ORff0UAtzw5ZszacpdQ4BfShJ4JaAZIBL39Deo8zXKB8vJZoHkC4ALF4Nxpq6MVDJaKohQ+J7LRAEKB4GxDu+4QrshTbUAKBmw8pGEeuk1sLxZVAo0xbH4X4MfJgqUxORhD5oQ8n7xBJAMvTq2sQUE2T8MDw/v37fvwIEDcCpNpVLNLU1trW29fUuzjc3FYrpQpPJsZkAa2lqpIwk85CIlecKmCJp4DTJ1ef60Ywu3SFQKwF5yoNqEArCma3SB9I+lcOPXAagllkqAKTBaNKkTFYA1BTQKoEx+ojfDgnNRcGhTvTjJH2vvTAVgry1tUqNNLhjWuAWA4VxRCxCXGxgrAZDTaZpO9bUoNXRKOjdIGx1TSOmNMZkgU88YrXyLZDzT4yOj25x0ityRhGYqqgjYsXPX5s2bX9y6deWKVaecckq2MYsx1dLU2N3TnSGHDnkp4/SMgRLCKyFTTVLqTPYjWhXRnoSmObYSiAek5gykvM4KCeMjOgVQw3Wq79oRcAQWKwJOAdTwzldPAXBHAOLgaXHMASX0q/ymhxaAlpdYrMBhy7o9YdFsVfxYHPCag+XMvMotN7STbC72XZ44ompYvPs55Y4m22m4UuuZiFJUMv+Q9mmaN3T0lSp9WodgJR/JAUQ5z58gd0mlrzBPQzJEsnAcPFBxJCo2SdZIhQaoBcDyCBF4oVB4+NGNL7/08v79+4f2D+7du3f/vn3k/18stra2rlq18qhjjll11JF9fUt7errbWtmLO9uUzWap5Jd/Uqk0ql7F1o4bXyGXaOwGr7G4SpeNsunkCwXK/tkiicz/2QIwoVPNl8gLgGLFfP7d77xoiqFW/VCZdCfVb/6zn/9sonMERP5hyJlcRFfBFkfha2zRT6MLQ9PqWqWEHgOPx4eVtFhWLR5GEtioXpSg08wkBrFlXOH4YGXJ5i8gMZ6mjoM+lhfNot1FAMN6fogBIAQYz1NyHvl/KstnqQhp+Eul1x19TGdnx69/vWXr1q179+7NjY+l0+mmpia2rJe8aKlUGi8UC/kC3Wj1+aPQn5sQcBvCHP9L/LdLCXV0b2/v6OrqpJi/r6u7t7u7q6urq5cK/pvIdTuTyaSpSxxTDPLchxvODxq3UWAvb/zCiACWpdQVBfAVxPzW1Q9pa3Flw9TW0JChhvOUPJc0KRoAcuVDkYJSIkbTVJ4DybvQczYAzJPCOCbLxlPApn0BNSUv1gPgJQpFWFeWdK4VysB6CpiJiTjwqcUAFEAobMnnIUoSGkD4CKlHoEmLc/jgDUgecvDA0L59+/ftIxfJYrHY2JhpbW1dNnBEJttULDYUi0RCZTKZru7OpsZGsKJ0IOqkSK4JKKNI0aEt608jhbqf6g+MSCK79TKTFyM0xKmRQnsO8HhkI8oVaoOHmFXWwNsS7xQ8jWe95cwp5rR56wgAL4C4HWBcC4AQFZF2xedxMn+iUD82FgnPGjipSJsTy/gBV5zwj1vixfwCQnTbFjG/vWts4HF7FG5LQcirskSdLqBOM60gy+Wo9yGWB2BlsU+AY0H1+Nj40MjIll9vefrpp3t7+0466aSmJrJBbW1t7evt5dQAuFcpSxEiVqkuiHfolZnBogV0gyCjugO8xOUnYv/VdxMT9QAAIABJREFUSUenLyAWB/xGiJj8xgsBpnjQ/FeOgCPgCMwMAacAZoZbVVtVH5j95NFHTHNNK5XQ7oxXnfp+pYUnqmd5/QxVYHmyIo72xczJViRRGKb9rVDPhwx2tJJVGbwGUVCWSqgmfv7SHZrjKhZmazwizQKkfFHWo4hVUilaykBZypeg5ALF8BCjkpm21s+LepAzLdwrHppwkA68chVFesPoeO7BB3+48+Xte17ZtWcfxf9DQ0PNzc1HHnnUkcesPProo484YlVvb19LS0tTY1OGWnGTHBmJVlu/01WgLQKqH3GKHCRwMaSkujUaDSk27iTOmTS+zAKXKsArEYvlpJTUiR3gM88+Ddc1mK6VxdKWvre8KmqngQOiKAwDjDwV6pc9DAhexWVNYyNkW3VBCMZBdRXSr8LKYjns0W5kGAkFsgk0DaoINKLKBVR9I9TEnULfbDwmMK5AjIY/UyzDufox6spHKfohrgUgxTaX8eeLhb27dh84METl+qTHprQ8934Xqy5I/lVTQIwCp/6p5p+y/hT850Zzw8j9NzQ0tLe1tXZ1dHd19/b29vR2UuDf1dvZSe0nWltboUOxHuYiWuayF3moxI5NpCi8IufIEHk2LUvhkyvWSVPAG75MFECK6/mh4uFHjnL7KJvHOOLudzLMLIfO0S5Re8ijM29gzoI0vJQnpVBEbi7fYGQyMdpQCA3qUNhOtWpH5A8WhTP31u+DINewDRlansA4bsZWwrnQZER6JCmeInKQZ1FmXDU+F1WAFTIUS8XxsfHR3OjevXt27949ODiYSafa29uXLVve2NTCCfxSU1NTd1c3mj4WS2PcYoMpEa6MQK0SPAnlieKj8nxFHyDzryww63pgHyj8iQSMYg3ANgooAMN8B7ohpgBK/DwSAc0MHbds5YNTIUBdNAW8/vrrYwoAj5Ll/FE0BAqAne3oB0KeOMivCN1NKWBRfZnVqCoLTN+OMaNWNUzf649Nj/amhnbAJkSQ30pnh+Es/Li+iVQJwtUrUgfEN41sAPjesVrEZAWgtlFxw/4p9Bia2i+fHz8wNPTE40+MjIyceOKJmUymp6enu7sLzx2+RsNGBDBceGSnzcQWMI+BCm9MkBN6MPuzvdltfMZ6ARu3MV+Ab7oKoKoVp3/JEXAEHIHpIOAUwHTQmuZ3q6cAHn7kEQTzVkWP9RzSsRI+Uy8wKcOGHVoUVDEdIFZ/3MHO+vvZ14LlmyYY+Wvcxiwm7MUCGkvFch94bt4m/bHDO147XZFqQBag4j0tC2b1k1Z/6agoAFGl1AVgrRr5IaHkHtFdIZ/nzDoWPbwwEM9wWu3tHxp64IEfbNvy4ivbd+zeuzebya5ctfKYY445ctWqZcvJ8K+1tb2xsRn6avMe16C0LFnBWgNJP4h+ARSJVslilWzm/zBuhiK4KGb2Et4iXkRrw3fVRyHAM88+LaJ/jK2ofNQs0zgwkhLrtFEApFIJ4bq4CURJexuNAc04PaqUAT9DwhFEwZtGLVCFwLQsoZYKkiACocK/wJ4gxFCTQiFyGiilzCIRzvmDuaAEaURX4HFC9T7a8+VyuYMj1DZinIT6RA7sHzrw/H/8qrWlJdtIDhGphFbS1N4PYhUO/lHpX8gXOPE/PpYboxbcpivI5cbyuUw63dbe3tXZRUZ/fUt6enq7u7upx19bW0tLOylRMvSPjElVT/DDzFMBXwvGf2BAMNJiLkw5NZQlnPuW86aYqKqflCbdSfWp3RtvugWRPCX0uaef6vmJABIjfR5peCKl0wdStbylRVGq05GhY/SRCgd4krQIKeKtxCMfFACq/Hk+pLBQLg+zrkQfkGKBFdXYRhxSwBhgR5DTw/uEnPz5F1AwWYCsjQZQvYCQkf5B7cjIyMF9+/Ztf/nlwf17m5ubV646urGptSGV6uhsb21t4d4EvFUDnQZgDL6DHNFBXaWl+xb2K+uIx0wpuGKhyFdvEjEIaoQEIV6PKQDMaYiZMcvR17hXoPmhkuiFWYlUKXnL6adPMdKqHyqT7qT6gWodAZCRRlyK2cy4AByCZF88AJC4tvS1YaU0dyhxDxInvY/YlTnex3FvbApozf8qtAbGDmDPcQI8JgXsTMwvQGYAuossFeRpjK+UX1hCTtGwiM+ZmTYaqngK5eXJ78/x/PjOna88+dOfHv/bxy9fvry9rT2TyWDO0SFdBP/NTyd9DGytvSIeTDtDI0TwB9UyyFLBBP8i9VLhg6X6bXN9lIVScQpgmgtP/7oj4Ag4AlUh4BRAVTDN7EvVL2J+8ugjmtCWFQWiJPUIVBNgZFhLaN6rK9IoTMdKESsDW/DZ+zhaFCqtID0IWASuWW4jF6IKRskdhQBMXbjZgktX05Bqy9JT1P6I7aJGgKIwtAIBbCI+gSxyFlNBlW2juAD8gH2ZToiXwg2phkKxtG9w8HvfW//rzZuTQrF/YGDFipUrqPK/v7Orq62dZP/pTLaBE2uxOtESL5Q9QzovLKwlm8YBPDer0/8jpEQcoglm6uNM58mfWORmyymyA6wPCuDpnz2NcmosB6W0OuSnJIVfYfWHMmfRAmhoof5hIfayND+oE9m/FKNEdQHK4YhuX4HFMDBHcvQIMFGodr8LdyLIDVShYNXjuDkW+CNHKpGMFrSUSqV8njz7qItkjnwBx3I5ogTGxvbs37d920utLa3ilFZKFchJiwX/BXIULJLHW/gZG+OWAtJ7gnq/ZbLZ5vbm7q7uvqX0T09vT3d3T2dnZ1tba3Nzc1NTYybTmElnWVBL3J7pTewGIPi3ZHWQTYAN0PYJMhTlgkniUCd2gOtuvsWC/+DTxrobOH3ooNJ+gKGMn7PekRIKzQWtHwrCXHAHksVnVb/sMeKiYCgoz3wYj2I6KBOdSGHCeEUuHS4qfFCWY6juJc69syiGk6ucNA3+DDKX8ADUMSzxEvipYn50dHTvvr3P/eIX4+Njr3/9G1ta27u6ulpammBSAP2AcijSv0CjTZ6oopRuPGNr6hUnZTOzCbV4W+GPWLIuHu8pCiRFAyVPDojOVNDQ0IAklpPZgbpSAQBbBPk2ydsfwAVUtJaIy/gtjI/eCFpowb+zMRXH87HUIhb/WwQe2wTEEgATFMT0QewXgGi5UCiApKgwzEtRrwpWJMmLntujCEkNs0o0gBQJG8auXL6YVhBrQF1LxnI7d+zsW9rX0U4NcVB9w+kEFbTw0OaeJNayI5hQAg00NYh1ELEEwCJ/E9bFWgBAUfGrmCPAtO+FADNbgvpWjoAj4AhMgYBTADUcHtOlANKQMUcWfxa9I5rBYpnz32LqzmtQlobyGgDL3YoYHgsYLOtQ5hpkr1pOEKsQRdoq8VxZyGzrSg2v6PWMo2PFibWyCrBFMooPUTCPH/MRRJWjyQS0pQD3FeB/oeA/n6fuelRcHxyrCQUIfcfHC7v27tmw4UdNmezS3t7+gYG+vr729vbW1rZsNtNA9dVp5ji0Lbjm8WKLZcl6EbEg9n64IixxcNpqCYgOcLhk5GPIM4yuBWQHmwVAlgkJQLFUrBMvgKd+9pSmJHmc8LqZXdnBB6inRMSVSBoTcgAOKmAtYZlHCKnDthEHZHUENuYsEYkRbWG5IAwKgIX9ofOk5TqDCkAWz2HzwCOgXl6sG6WCIJR1cA85HdTFElyyC6OI4blBwOjo6J79+/bt3pNJp5HtLxRK3EmAtf5MGeDfVEXAVv9U8D86Oj5KhoKZLPXT6unp7e1fsnTp0r6+vt7eXhqNLS3NzS2N2Swq29F7Egn/GDuTYZvSBMt9Y52kQxhq0WV04UEDN1AvKoAvfeVWTns3ZNjYTxPyqpHGzAMXDmtrp53tIX2322T91QNQlH2XBLtWRssOEfBz6QELo8p9IuRD0/+IGSEEI8FRRc1Q4JAn0us4UOSbxn37oAKgH5i60THtdoh0iJqeRO1XpQtncXw8v/k/fvnCCy+sPvb4JUuWtbW3oW0C52vZBFEE7RLP6fSp87eQbyamMfEVix1EKy4PLQscLJGM10EBPVaowRvNXZbtl7eNSHzot1o+IDVj7BqQJG85vS6aAn7xi1/MZrNgATKZjMXSeMoRpqIEIGYHYq1+rIM7VPW+TJuqilKqRYr/TXFgGWw7VsX54PM40T3RUBCbFAqFuNFgqE0jEgnENJ56lHswy6lGu/I+5plZaER5LuQtaKxBsVSk4F9YEpBNIgGznp0Q5RjPIjoa1lkg1W+WihXefubsg+/YdVX4LMRNgirif/zVCwFquE71XTsCjsBiRcApgBre+eopgI2P/EQiK84sV6xCgh2A6u4kYuNQx3St2qpNVqpxPTakAagtkGA2rs3W0tWwLuHYFVLcaD1oWEHaR+tCTZcFciB8Kfq6LZgQKlKRIa9IsGIpsVLR3v1cYwvzKWEBsIAoFqhO27pzW7iazxcGDw69tG3rEQPLl/T0kq8anNXYjUyqHVT2ilpfxFRSYSEFtKhToGWNLrZEbQsDQqkE4PW2enRzpMl9ELTnNv9WuyNiIY6rePcFdWEH+NQzT5qoGJyRaKTVaA0LRYRndgNNBYA4PwrshXiSAFyDWSy+SdjCacbYrhJ7MJW+iUhBQEjfcr5ZlgPXmyWRsAxsKZCRcMiMypWsEWG4JszZEY0M9pmtCH21ybihUCiO5ccK+UJOewS+snvX/j17S6UEif6xcYr9OfKHx//YOLkIcOJ/NDc6xvKB8fGGhobm5ua+vr6B/mXL+vt7ly3r7e3t6upqbW1pbGzK8ogEi4fIXx7F8gbuYC/wWxNBYL0eDVoEbigT4OEmt4ou57wz66IQ4MtfuQ0RPhFwCPKVggPLI4EuFwiE7uJaFAGIoDRh3b6ELqou4dBeC+KlZAk+bZr8VJ0LBqWkRfEF+ytIL/m3tFhDRE/yInIKpH9rSlXTwTAyEApATp0nWBl0oFxVriLpevRUF/UGvAiSJNm3b++WLVtWrTqyp2dJJpNNNZAjLDVTZOk14na9t3xa+kzaITRFDKsCHf6qP4giUtpYPBQ4BC0lxL1S1lftVWQ+1DeE0MaS0pXpmbkoIfTe8ua6KAS47rrrjAIwmz2LV+PuiZbPr8jPx2J7CPiNE4+9/Suid8t1w8XD4mFsbnqBClLAFP44hAXPcSO9WFofaw2U3JeYX05AqwJMSG/mAniBQSHAZR1YMPBAEjIXZTdinRDRZaLEgXYikxG+sqLTgWX+cRUxjJbetw8hFojPLU4vWDlARfcBgOkUQA3Xqb5rR8ARWKwIOAVQwztfPQXwY+oIQGvJTDrN3D8sdrXpunQPRpKfX7RYNctKRYL1KLDRJYzWvspWePdrCIQFDdP2kgZWLbx2gZJUsFkOB0UkXue2Oilb7lo8otCaIBuu7FiAyOpEE1Cah0Frc6gBSqg7zY9DAsCl2OzWJjpo9k1EhMkhayqbyWSzWeqpJolWtbKL2l/p8lUzaKJfENNsrJAghowTNZEPG65VQtSGRFyyKnIX4l9fpI4AuJh31QcF8OQzT2r3dfWSlFhDWyGKwwJTAFb4gZGgItJIUq2lExhxNu7A7wQKQAgn2V/UhM3GhlIAyKyiUEXvjUhbWZbMx7Hyk5hKCAFSxNZoKwF9mkJxTSg4KFK/wPFisUgVASMjoyMjW7dt27VrF1EDsAqg/2jkz4J/KvkXw/+xQmk81ZBqaWlZsmRJ/7JlA8sHli3r613S297RS/aTTU1i9acFtSDi0E4rtNuUp5nLX9l9jatwgwsA+mJwwpZ+8Ff6gq6d9fN6oQBuuuV2ifP52YTtHzrncUeJFPnbsUy/gdTONAtJ8hvKAIvkhSMQjxJJ3iK7z2CgRIXJJpUGaDRiA1Xc7+ECIntWkY9m/+GahnOUOUW1Aea9J5VYqAtg6DU5TPafsrlVVwnJQ7lZRGJCZep/hBJIksZGmrqkjt1sYJQj0mfLsvEaw4FoEI2Vdl7hDysIApmS9YFCYX8pJb3oqAsiiFVRcUmAaDMd3hnap1Pix2JSOuvNdaECuPHGGxFvIxTHCEFaG3F1Rb16nM02xZwVrtse8Aqwuvc4q2+vBgy8+LixjyxOw7rkxhoEs8EzMQLcCoXs07YCOJkKWZ9RD0asx+eD96PF2/ZiQj2LDtEgFbQiHXk4eGEBPQVQBbCxw2J8Pg0N2rmQzzPuYYljxYb/3EFDuuQERYrMyTKRmauiIekUQA0Xqb5rR8ARWMQIOAVQw5tfPQXwo4c3Ij1lPn94H3IHaPsJaXldTEg8EMSu2qhNl9BWEhiiJgnTOOpXV3YxweasFzd/1qVtKBCIGhOIy7qsK4N6FsZ+KieXcwtRnxaaYgmpdYxsvy+JCrlS67FX0NUMt3KjBuyFQp5bAFLnNjhUo5V3Op1pbGpMNzRkslk2K5Z0oKbNzAdbbOIRxov0QL3B9UPpVhA6/4UVdFwuyyQGkrEcyGKFj3UPagek3wH33LqorigAJn1UNsIRt2ZkpGYVhtWq7Qi9A0JJqxiEYVOEB+GXSLSiM6UlWi2yUAN/vd+I5MzyLrAJsn5FJ3baij3wzS8Ai2O+x/gDCBdr4SZV8+iRxr8F8QQSxJpKMukDi3/2BRgdfX7z5pdefnl8PJ8bpX4BCPnR4Y9i/1FqJZgbGyOLyiRp62hburRv+RH0s2zZsiVLSPbf0tKSyTZzBQrbLpAAAc3hoKwpEQUAOQn6e2gRjcQG5DLHdABqIpISPQv8JcS9NP7Jqk37s+mTXEyKdaICuPm2f1KZCSX8zT5N4gqx/zOpNqW709wN0QpPVMgtAEr4ggAPfIq1UYG1G9QTEgSGSF6aX/A4jKUBCKmFytS0P0QxGJkyi1pZNeJJpFWJh5XYzNL1GpBLLQIuBUINnK120Cxx4wnYuZFNWzqT4d6BUmJTxtjKwxFiNrVWkbEUxYHSFCA0l2EXwNg4ECcPeUmJqvxpRDWw+gkucMVSKZ2kuFBLbOSs5Cd6+ngEJsWzTq+LjgA33HBDnIe3FgC4szD/j1/zRgFMfPcXi9RUL87hWzLfKG+LXU1fYP0I4pjc2AdQALGCwIRmRgrgTCzHbqdhL2IL3W1vKBOI4+SgqIr6/4VmeyXyy7ApVwcbHgE8T6g9CTE/OBQAGOf/jdRQBYq2JtGsgFES8Wljq3xeHF6N2rArAkcmDxfoUZ20XQVQw3Wq79oRcAQWKwJOAdTwzldPATz08AY02oXPH4q0ZR2AxJTF9JHbn8n2sNCUhU4IvSRDJUXXkYGfrUjsNRypE7UjgK6btFsSu2TzIY3dD0dUdYFoCkLwiLjLNLFBxypuxnoGJvamQm602k6l8kVJdiKtUdJmAax9lh58KKtOZ9JZyVpIebGtHqIbzPWTyGcjjqIFB7e414sKmX8YYmv5P3Ku9jWrXZQEGmsHuF5AvsYuBkUKVxHIlUoXXfjuKYZa9UNl0p1Uv/lTP3sKHorlfpNaRx2F7kLlwMSB7weytIirxVNd61ZCmlRzmAhroaGGd4Aop82awuQouBlSCKDLPq3NlgW3GAQIESCu17ohjCOk1yAoCYqY2aCBRo7ZVYT+l6yNpVOU0JSrN2D4n8vlNm3a9OKLL5LEf2RkeIR+RskjgM0CRqlxwPj4eCkptbe3LV++fNWRq1asXDnQ39/V3d3W2sZWf5RASxDQmnoCiWNR5GrOlSXsOBVa0/NQRMM21Plzv0MugsG0AA0Njz/pTs80BKiNJCkVSoW3nvUHtRtp1du833Tr7aUScZqi0WGgi6ViJpO1hpQZitv59zwA0BcRc4SWw/MvYY+Somp7yEAaEC+Jxh81/8jhw65cAIhtVSraEED8jx9N+8tH0BfQvMc2hBhFcNQ39RU/ApL21BFtZQAYzmK3yW78wilwB0d6kNTpkq9UuxhqQhinETK7uBwuubKZKpCt6F+gDVal4AHlJjpNRUVfPHhg9U+NTJgKYAqAh5OQU6oskblb9q/Ug9BwpSQ5qz68AK677joovyJRhrgDYmRZJt9S7qb2Ny86owmCdSVzAWnW5cUkgt0YUAkxR2DsAL5jTQGMDlDZnTBfFu7aK16mVtH9yRs8bjRQ8V6z+Dn+g1ED8NDRKYVsJvPqa2MBtlhOMIlGnTgaggTAev4ZqxJb95nU3zL/5puDgQoTX+M+cESAGb9MY5mDbVXxRnYKoIbrVN+1I+AILFYEnAKo4Z2vPjD78U8eFotsLXQW5Sp3qjcdIzJJUeogWuJi0an9/kJaVyM5ThrIYlvWvcwaFApF7rkd/2BljRJZErqrKZHYwiOARrQfVadycKJZ1oqVihEBpg0wt3Zad8YL3qRUzBeYa0hxllPWowjzEFiiChppEG4tjmVMWoLOyNdLEqd2llgsR+3WYk1jhTRAjNlYb615D1HKIlykgE1N6wAIVjnojFgoUBdD+DOVkuTd9UEBPE0UAMdL7Hlu5pFinG4CbETUuG38IbK2Fp2EW6/xm+T81aZftMjl4gLkqrUgX4sAoqEH6bv9xAJXiYlkI2kliaPBf9EYB5BOtsYFBSM1sdJwMBjqUxKWrkv6YpZKpbGxsccff3zLli3DB0eG+GeYKYCRkdExahwwmkqSvr6+latWHn30qpUrVy5ZurSjo7OlpSXLP5C9syscYWYxf1nAKTbseBCFabKW7IVigQgXDCS2ySiVinkehIh6Ef+xlSb1J0DjRk2fFeuFArjldoT3EpslCbzu6a+JdClHBEXJRmRKmWEk6RMCfxbkM4kgsRs7mvJoFGc3yY1HyXzmDiTk1tGs0T5ao1u3Qcl6R0E4gm0Z2yjD4iy6MAV8GjoDi/+f0qmi97ZvopuAGrZhDscEkxCzoB1GMWrBkVmQb4EitC1SJGXPpooJgJL0YaVBL9Oj8HFMW8CFTasf+ORhxsEeALy5DKoCUwA0bHnSCo6GfEnCMfFchgMVSqWzz6gLFcB1112X4RKwOFMdG+mZF6Bl2mO9kvG5Yk+pUX3sFxBXuRuPgD/ga4iWEfRa6hsUQKwCwLGs1kC0flq8IG1Z+b7aTuztj7sA4T0+jNP+KpmR31pPgShQz9DpscMOk6TU5gZPGZ447adITyiuyBCIGRN7s1svgLjbn03dMao4N6ngU6FcHPmbmqBCAiC1AaWSdwSo4TrVd+0IOAKLFQGnAGp456unADY8/DC0ePJS51WalRHGCQp24JcGv7rcDOsZFbVG4QbnOWPtogW9WO1aLb2+hskmWjXgtJ5mZbUI6aMOBWGhY3Ei1rgTEybBUVqF5arKBqMRYjcsMM2AGmtvWZDaNfBiFwutqLaXeyVqtk2PQ5uLbryMaJDQUm2weKXOYt2puxOF2mx0a4NwFjZg6theKGr7AF3ygBR497vqQwXwzFNcjy3Gh6KIUFbJRpLoNtCaXTQm1pSNBKVU2i0lyWxIiTUrb18hu7UVs9Tta4rWpPvKCqlURNaYYHtE529kBMeKpKhXdQCH0DREgyleHDiRCkCZI6TPxVkSsRHaZTOTpCXnJFXduOHhzc9vPjB44MDg4IHBA8PDw6z9H800Zvr6+latWnnUUUcdccQRPT1LOjs6WlpaKe3PLm7B8a58XqFxJfZ1HNdCLmLtD0STAF82rpEBGPwVWMhZAs1UALIH6ZKA/9AFvvWct00xqVU/KU26k+pVAF+6+VbE6RKAUWxPSXUQFgiDUUWNjhJIj+OviEmAhWRZlQWgGYb5QdCZYgQYF6GASWAGBj350IEQnS8wSpX8Cn4qjLmE8xjBUttipoOmirKaF9Ug2ICnzLqyqZAXWU1+XFwgHqta+xLUCBBE8JUGnZH6p+jlMp8BaZiF6crTKbPAVibyZNAzJIacwqpgvgKdId1MkqSUR7WC2cqH9pxSo2OxHyb8+ikEuP766zP8Y071puTHHTVfAFxCXGBvc77F/5a6t9KVijS1TZ42s1mi2wJ++xVe4vGrHM9yhT2BSQYskrcmBYGl1UkbzQLtrMx1307DXPrilnuYWDBpYOpT+omeUAT8BoISW3HOQNIPdtz4XWnngAu30N3GTEzmxkZC8SRjhQDmGmh3xymAGq5TfdeOgCOwWBFwCqCGd7761TYoAEt/6iIjzasHpG0kLS9BljRply1kS43WLArDWhO/hUrWUrZ62RwDyr7LcvtmFx+v/Cz3i/WDLlhlD8gOVVAAmgEoMyJWEzmclCnGRR5otwRBpZbslwqa6TVZfpzMSSTZJVsLRcFRuhwuReb8iCz1B/QC/zDTAWWsKf6DsNPqEvmbuohJFbhUgfuBSQRmx0WaBSnoUqn07netrV1gVv1IIztAEYbwMlT19ubzL0ONEdGWgaa3xhWQnNvKLSSYkIJ2jiJkwGmTQfbhtyoA2YU2aIDQXY0AJMcLxEwLyscMHuugLRRn8YSjSJ+bZXJQAxN34XRQUQ9pdRkFwOX/GH+cAcuQCDZNUeKDD/6fzb/61a5du/bv3XfgwIFcLtfa2rpsoH/VkSuPOOKIgYGBnp7utrb2psZmNJ7AVUhoET0wGqShiB/gJWIJoIviMMa0l6EIB9gXEFF9oVhkkw6RSBCvoW0C4UZBH+gav64oAO4IgH5sSQM7AsJXApZ/HPIHbRJ7BGbErhJKfQTwSP6DYmLVjzhNqCwlbugn5Soc8GNukXmRBAVp6WnPx9QoKwTXSPvL/ICKKs7Pc+wsFo3logDjyBBwUwUHJhNiEKyjSpT4VWMBHQ3EmTIxweRpPPXoDkVpZb/FkaRvgfU1kQdZSl1kElYzeAkjGSbxkyBk9Lh8ujwz8lMmrQ0sahM+MG6hQiOwbuwAb7jhBvOuiyN8DC1QA3EgPfENZcl8IwtAiFck2y0wjoN/uZE6nGKGHRNCRfwfZ/ixrcns7a82OHFE89tHZb7J3+xzaysQsxX65hVnH1WokQQAagUL19EU0IoalBDGvCtrhjJBFp9oRSe/2AfRvmylAbFmIXYQwCGCYYGKJkol8sswKYcXAkyxePBfOQKOgCNnBldDAAAgAElEQVQwMwScApgZblVtVX1gtuHhjYiuuV+dGJtpvG0rFi74DytmbXKm7/IQfusCEKtRSxeFHC9yQEogWOrekvSilw+rYYmLLZ7Hbs2MQGN1rCoCOLoewmpbPseKMm6FZrbyIBFiKYSVxXLYQwGbyPhDGK+hJusbJczSIBJ9BxHfW24tiiiDXJxVAGW2BXEqQ+M0qdEtFqWgEblkTuzSopwl3JK+ZbdCipax7dr6oQA0q49kqqqkEeaI2ljSjOKyHigmpWxkfSx3R23VhG+K7rTItoPxJHYgUbzcTYAJFkayqBJncelHVNyC/KNUSiNpSf/jm0AEEQJ4uDyK6lrLRsQFnQszUFQiXSd1NQwxQCZDWvEf/3jjc88998qOnSPDw01NTb29vf0D/cuXL+9f3t/Z2dna2palvBkX/Otg4pAPXRWsPzxHW5LNpjhS/Oo0iFRhODfgSKVKrMoOPeCErsIFCRmA66JL4LjUCKYSddmUzc87py68AEgFwOENG/5zpTFaIRARUKLgX+N5JGox9ujjkI3XaiQxpzT7faEAICWQSEWmHlENmH8A1M4YDbA3YyM0rvaXWcFS7/IEmE2gSQysEkEnCNR5SLW/noEQiDoBlLkJxtpvUcrokxc3H4m4LTiMcrWOCEfCvBp8XPUzkKlwW4iiUKiTCF9zO6HqAKYqyAdQDCbwzAg3lZCOKSZDjYsDeHh4k2JSOrM+mgJef/31KmLnIhF1TIA43+Jwez+GF6rWVpj1fezJF9PZxiDE+oI42rdAHTckZhwq1HwWHtt5VjgOIhS3mDk+tNkEWuRs34x7EMZSAgv1Y2U+mFDbNpulbhSmAqjwILTLiTnZQFwqaxVzCvbnihYAMi3rJkbNwJm1Yv+xa4BTAFWtOP1LjoAj4AhMBwGnAKaD1jS/O10KoFQiO2J798f59ChxIXkqW1NKnSZnWjX2j8PwkEEVBYFYU/MyJRah2toloeLqyGtQgkTbqTWXtrMyrUG8bJIFI6+IrItbtIyFY7yYyVtcp+7ukr/TkI9Sncjho75a1guhwTvvTdZeotBH8pqXPpxlK7PY4pjdcskcV2l2WfcNRYDmo9HswLwJVMoNazbZlsoskW1GV0Nk95iEqCcKQJI7MIE2AwXLuFrO3NwlRE6iUnYMCPhIh/S2NhE0UTb8I3GXRfqulJSEEfhcVQDlChIIB1gSz674uhOVDCCfzCfCK0gbGxDTc0ZTm7HJJ/KbSBHLgg7p40CbFDNpqlTfsmXrzp07hw4cSIqljs7OpX19PT09Tc1N2SZeK6eQ1pZeGLZzfCa901Trj5Onk7HnTu0OYrEJiy7U1AAPA7lLYm/SuF3ybDpBSCIOfy3mybaDH5Dzzq4LCmDdTbcg28/t+qS5Gv89kgFw5b/2AtQka0wB8C3GJhJaBXNALtQn7T1+DT4LVpdI5yvpKEngIjdloEGAxisyGCPuS3P6IKkCt1DGawbWAWMzCKx4zuIIXHP90C+YQQpK97UyX/nScne0qIecjjKpy+JBDW2C+ZSC2wgzG6Yfq8aCf6I0JpArTqWKCfmYYE7kOgFpGK/dJpgCQA2OzH/iCKjTOLc5SJI6oQC++MUvWhM7u/YKo764p529tipq3S1yRsk9UC3jbnhQxLn9ivedCQcqNPn21ovjeWPkK75sWoM4qMaHiIorTgn3yCwPDQGjlmKqwl55FeUJMDGJGZAKtUIsy4rz/1Z0EBNFxlBYhj/muewc7L1QUVOgc6eM5FKp5BTANNee/nVHwBFwBF4dAacAXh2jGX9jBhSAaYlNe42FagPZhod6ADgFxIJGCUkkKArdAaKUPK5DgjFE+FFWR2SBluenI2rORxFQkSuHbbpIMt23GQjK12lz9RrgP/PnpqNV8a6qHoJ1VgAc1lMaQEorKy3gRXq9TCMBKThH3rYhCqqhxI7UjCj/BzPAoUNoQSQrkGAioJ5/OHezmsdRlALg/BtXZONjSpRRbpbc6ZNUHVEA4u1nRuum3MB6FwtBlp1DyYxIyHggiXsQWEjYL1GUxiP8dcTtPIr0zgthI1kmiZ8QhmhXcx4g2FzV1Ly1jn6Jr2RkctRHOJdYTM3jQQPmKCGvNA6Gn4o9IA+BjgOBHGdH5YIxiqRBHSTBbJWGttmm4pcIX8NCBFFWpI0Tt2hT2Do7DSjG9TkkBTZTSPKU8PlZQAg05LuMIEf+9H0qAyiiLwA9E39wztunmLKqn5Qm3Un1XgA33nQLnPksJmfLMbIDEBd1JQP0Q6EG9BbATlE6k2P8QWeBQQl3/uCgJhMa+1bqnqSUAK5+rA0BgibfKBuKfMEqR+Cd2PQSBfplH5pISSXTEdeJohiqR8C4Us2LzJxKWwhDKlE4SB8lBawKzIQMUgFRNpWJE2Q8beqrghsZsP6EBo88STRuODUtQ40rH0Q6w0MMXU4xDkMYZnQqYCzWTSHAF77wBSv4t5jc3OxgdFfhFBiH34ifbUP47ZkBXoUqHrAYQSDv1Ihyj7x7ZXAakjiE7dA8BWLaokKqEAsWKmr+7RKMKZhoHoQ7aAdFst1MBI2PQH3BxNMz80KL5OMhASkBzD6NFMAfjLCwa4/5iFgHYRvanivqC/C5ewHMeBXqGzoCjoAjcCgEnAKo4diofrXNhQCUD5f1q+qdjQiIVwZWpW+LgLL0P4delWtHaKf5dYrkP/JgUUjMVQa6lMGCNS6ar4AJroQV/EJZ3sAKtlndjYAcJ4GD6EKE/4BWc3o8W9NQbIe/IN0X0QdcsaohH5fdBkEDQju9NlG7SjBGaTFxj1czNkSYCJ+UIoGxPyS1AMoitRCVcaofv5KEGUViIlBQCgD9t0qltRddXLvArPqR9uTTP5X8PQ8AztDKnUHghAifFcUEii5YJfiScSgWa8IiyUZMFUj1tfBHUaQivQCoPFvur97u2EpQ8t4q0GVeBnJrqnmXQYy+GPx5vLy2lTQvSQvaJS6higzznMTIwFCXuyfGAVqaIgMJmnzQAMHvUJ9DGVyxbkT+HBgxGeXl2TGrg7UyV1T1YwzSf8yWkod+gUItbqPAbepCN0R2HzDVSb6Yxz6KxdLbz60LCmDdTbewuR9ajiMln8rA7R/+iyAxkdXXfgGiGmB3RxYIaERvBKMm/O2maMBPWoOQN+fYmwmaIioRNGPPc6AarETKKaFucMJlpJeyX3E8Y0QYImUusldjDfGnNGMU9aUQMQJNzhMapyhNpMJ9CdiFDpGJVhqpovAIZBNP1OicYg8bygeUNUPLUwTtzERAIBPS+zS0eJwLHwpbAC2hwkSN8anOrEKO1ktTwM9//vMmYo9b+lm6HhOdtbgz7724Dr8i6R0rAizsj+X99uqMP6xgBCxjHwfGuGs4YfP2NzuAisAeUb1pA+3NaG/qmHHACMhkMhVl+eZrmOcGotGyIcyfZgQYXwLegMCtwigXZ6INg0Orv9gX0PijMDQjThM3JT5VYyjwfXMNLBaL73znO6deqFX/BpzNgu/A8PhsNvdtHQFHwBGoKwScAqjh7aj+tbThJw9j/S42WVhXwrxaPaJQQ6sUe/CIkjd6Q0N+PJ/NkvURsppxVyRZvHL8I4Ge1eJLzlGWBgiD01xTHYdYqtmTCAcdAaPkB52ZxHKyLuUQSzTevCdrF4erk+MGwX+FVp8WcLwEoQUnKABdgyPkZn0/h/QTKIBUinpWCXvASGrGy+qvSWitCylZPgcKQJQDsge9CvmaJWa5opwaKIAj4M2l8h8HhwoAONQJBfDEU09A/6911MJxUOCDlL4E/fA240gHYn4wPsrfVPzVFpbCNUWRBiJ+qL8l469BeNBax3cCAwPxElMAiPHkhofnVXsWRrlKY3CEAuDhR43ZmX3SMCb0HUSNhqz+MeCVTIL3nvlyy5A1WQSyo+DRkE6tNLewZ1jJt4h9MMlJkkoRBRAxYokm9rGARrd2dG5De85ABGiTbTI1KOVBbZRKpbef+44pJrXqJ6VJd1K9CmDdzbdQiwTtji6ufpySJUs/zsxiYBQ5zCAtAAfAHHIQsNqrITBTRlHyd9A1sKIsXwQCWqjBgnZu3il+ExyuSzs0icmF7NSwOZ6DJXjG6FX5iJUFGAVKQzxt/VzwXaY0tX6BK4VEyC9b6YyKNDuBbaVGOFA63cCfSH84jaO45h9zMx5IHUJhTg2Pm5CaUp1UdkdZGwWaD/wFk35CF0SMgulmUMUgZClvdtabz5hipFU/VCbdSfUD9fOf/3ySJOYIiNgSLoBx6X6FNUAsBDApPkBGyG0BvClNAjcN+JWpjN347FrwW2TX8/l8Rf6/4ohWtmCZfIgRYm2ChdyFQgG5dzuWEQqpVCqbzWLqiM8WbAgogLjTQXy2E/UO8fdtOWG7lfopRgzWfRirwmap9yrIF/syGI3YmMCYAsgKbCexHMApgBquU33XjoAjsFgRcAqghne++kUMUQAiOg0cvb4aJdoXCkBytZK0F5kfh2csIpCwnJUCsqFeoUiMNdoKSf64QFHjLyxxaCGO7KZk8sujdyMBytdGlqIws72yY9n5qEeg1pzyIeOVTYIiav1I2htoEa+4Bmh9fliTIUERbYU9aOmrCg6sF4AmuOzEuOM6qfflqyIHEL9u7daOen+J33AINgU3FoAoAGMX6oQC+OlTT5hJG1KBJooG2YR7Ku5W1LCdk5bQvgbnBVTCs6UY9VoX9buFskbxIOzGULTMOQIPaeYnOVxVOkeuEshYaoUAV9lrfwf+FjFiSLyKrEPznnxbqGgWd1AiG1WahjGGc+C9phoacMclzrPybPYjpCQ8TCsgDkclOf8B7bXoIi1A1GEECk8iLQbChBVIqOKZYiZLROO0K9AWaCTBVScwlZSGgVqxoutsqTkpUrMLGXjvOG9NPVAAKASADJv+TeOEZPYqug7VAEQTcGsA3MeQ/IfanxmrNHxSWTKAND4S4HhGud0ggmKRq2icb/G2RMySIRcylPaLrcw1EIcT4b9+qsGk6JBiyZEGzUmauUiKp1WfAF5IYnjO/LMCn2iRoIayuy/xOHQ3oV5KzeFpZ/IEwWuAZ3v05gC/GYVzcrHyiX6/AB4EsggaZhA60cXzFZmUQMI4E23h70wB8HTH/y+mSnVCAaAQAPG2adpNyW/JfysHMMmAjBlGvKLMPqYPjA6wYLUi8x9zBLHw3qT+4Y2ohCNuq9n742ytWgGRsDn2TbT6s6NoSsDocSlqQA9RxO0Vu9WJUNglC92NpKgQ7dvn9mquiNJjW4GKTD5Oz5YHxg6YLgCUh3EWJpIyFR6G3AUXXDD1Qq36tdZsFnyuApgNer6tI+AI1BsCTgHU8I5U/1oKFAACFwleEKFZ8h+vc9GGysuVU0HK0EvSQ6vuWaEquSnuj6WrZCyWJbrTXILKUyU/L29u5E950WdpK4MsXl5MiqOuHctqCrCVBfah7jSiACQo0mSUJL2imIqWCEgDRgkrycrw2aJJGttei382diJpCk6wWkkCl7mKyT+DIzGYfd/qJ7XGgLkJtAPALpE+o54FIQVDfQH1/OqEAnjiqSdQwy8KUq3bjMs0sOYj3zKyZ9dov6z430pPQg0KyBpTCkgdKTdmQ0yjCSJ1c8RorKAAyv0pOcIX133GNqpOYT9z7AJUQLCN4LBaw3KOonX1KuxD5Ntv+gMMD7QVDONE/xyngPFnq9mWtgURVSVOhBosyYkZGRGzXKxPkS6AvAdCR6pL6NqoEIDtOVmYrdUoYcTRIBwZHc00pq3v95q3nj/FpFb9pDTpTqpP7a676RYY9XEWkH5QaS9cUtSFjD7nfgFKaJoFACTTaWsKiNJ6TF82cmVWkwZ+7PYvcTXrRzRZihaY5rEPCxILFAN1oINSJj3xGeTWgDxW+YmWoo0AETtnQvvCwhnRbhkFMFEFEAVUshuk5bWGS2RSpsGORg3NaTHdlpSXZIkEQckFabZRSlhvotYnQkNIfRQPQbEAECMVvg6YAmKWQ15a6GD2RT2zPlQA1113nQXbuHvIvafT6UKh0NjYiAkNugBTtttrKM5RxyaCse2f6e2NaLZbb5IBxO2xuMDuUZxgNx8B4wViE0HszQoHKkL9eId2AnG9gwXbFR0KbEJDwF+h6p9IMeDc7Gv2sBn3YSSFBfNgHCyTDw7C4MKJWeGAXXvsBWBcgFEMGG+lUunCCy+ceqE2y2mtylWgUwBVAuVfcwQcgdcEAk4B1PA2Vf9a2vDwRtE+cw4WyViohTljI+p9UQ9qmCQxOaIwjYZQZmsvZs3hS21/kABogSpWmiFNoXWfDQ1SUACATOePbLeJTlUeLhlylbNq0IedcwLZnAXgiS15JWYi7B7ANV3yurwFjhRHcPZlTdJTtbRxAXRgSaGILloMAi2u4/WsrKWMEZDGAeLvDV8G4I/rtU5v2AICXST5WWfOK2L6FbWmA2ciRnOSyy39YX14ATz+5GMcYFEohshZEq18jYjHbTDQWEKk1dCAQBejIx54+LbdQhBNJim29KwxNZCrxCUAcLsUDgLDRPTTuNVySITYnAOGXpkNJvANPi0ZmLGzowwMKEKUpkFUo/d30mcqLq2WYaaGcHZOSvtgAOv41oATia0Q2/HhcRr2bEqRCOJJEbOwL4Cl+BOuZ5FKbqo64a9yeYB8jXY6Pj5OQaAkdUvn/8FUdbPVT0qTzozToAC+cisCKsrwswwA2XWOpsiLhI0CtBdghggC3Hm4BJrLf+zljpsd9D4RDSATlMhVCDTxAqCmEsqNQirFox+D0AxNtLAFA05oIGT7sTnqCLgeRW5rPOZjYxRIZlLM3YSI0SwwrO2l6ltsnOABhDOCUYcqdJA5S8oJcJr8zmBltXRJlBEn7hmRFIqhRb9AsfkQCoD3J2NVnVCkXAfzHvlOwnICtCBmAXqCkuKZp50+xeuz+qEy6U6qH6joCBBHy8j8GxGAIWR0j3XdM+LAoneIVoLHJHxAI8m9naod0aT78a9kVtFJwDz8jSCw9Lgl6nEUE8lXcA3WttCi6LjQLxpCTCNGXQOMNUAsbQSEOafgtGODQzt5O1bMLMQbWtAeH6UiqldCWXQNxibYGyH+g10I9gwKIEkSpwCmeND8V46AI+AIzAwBpwBmhltVW1W/iPnxxg2yWrQYXeRzJFWFZlijM4p84pVE+alwIasmhUT6b1GUCFglFpIMFSJtWU/KmlcDL01qqXA1MvOzglg7vkSCUs6neQexMxDHvLI0LsmkQ3hv4RL4iGjdpctuqfvV3xrrAIWwtMCmSIhW+daST4JDzQbC5i2qmxV5dhzti0LbQjtdAppeEfGDaACEKcBxONpE2F/gBTOfdDEp/dFFfzjFoKl+qMxyufz4k/8uYYaYniGwoR9ZO7K+WnKe1jVAHM40pokYIxqfaMJng0V5HKRDYbWI4a3Ru+RKTZkiBSzCZIk/ocR7UotM2zN5RB/z8cBKWJc1BYalzqba0IQSGjdKtwhk6RFlSYJOeQfruyaRt3YiiMJylRtojG/8AkQQQUSgPSZsBKJdhARzdkRwTAj6VCmBYQPg8Av2fCuykoDPXCzgiBegKl/+N/Js73zbVKLZWY606uO6L916O8f/TAGgoQnfPExk6VRDhk0BxO+PytsFe0r7k/ZDqCh0qRB1fjw9isyeGYPox8z/rWWA0gkyq0g8FvQvoXwAu4mky5L8ZzcSa1kS2ExRI2h9NSYiLV/AzRYhgiU2y2Mt5aVgblJkO1g8MkYl6pQpO9LxoyeJyhSWJxiXpOUSEtvLGBZfUi3pkj5/SrEqoWH0AxfrsJOCJKVlRudugvyk1gsFgEIAeyeavsSK/63pfZzNjsdMRcwfd/4LU50+X7GUIB4wOAebSyHyjwNmC+OxFUQKFRRARVGetdyzcgY7RGASA2coU1KMhp2hRemmCFDmlG59hTYhJj4s/g9ven1ZxLJ/+62pGKI8RJnuwDCZtBegzWPYj6sAqlpr+pccAUfAEZg+Ak4BTB+zqreofrX9440bETvYy1uaP4WUbGiMTRE7LxNNul+2AEb8z/lc5MwsbkeqykTE+lexSw9+2rx9lNm1v5rKO4RbkpvVRbiKSHlFy0vIqG+AyEpDqaGodC3MQrlp3DZdDmQqACzRZc2DbH/4nSybqbS1zJfI1jyyf8Rs2NZkrkZZIBmp6xhk+yGxgEIblxhZAJjCnZvGSRU39WkDHSAUwHve/UdTDJzqh8qkO6l+88ef/Hde8KVleKBYVHsBiApAAyGk12WcKJGkTdkkOwpBh6W2VULA40e4HGnQWJFO1/QqHYwTtmXjNdRwi+iEYn4WXzDdQ3cLPQtYNsJHBVEjQyjoEuhDhNKsZYCWgCN62zZ0LpSy/5Bix35U2SHp+lARLReOr6Cln50vCCDpxKbEkO5PBoZ0UAi6iTJCikN/RP7cEYD+zt4DoAC43oF5qFKB/4tq7QvePpVotvqhMulIq54CuOn2O2ABQOZ+aTGwkwkulcpwxb9pULhvHQ0DaFJYyMT0ADhJjEsOoZQ9sj3hl3yywqrIc62pe6qlCvclKZErQZQp5ZCdQ31lpEINFLONNvMGWlLIIylEgqgmpbIppPFNrmJBnU07WtUvxoQ8QUsyXnkP+yzMxWDp7DJVmiR6K9RHCP1EzwirZSISCjwU08dCIssELXuUZziaOVMooLF2m6DbEkYP471OCgFgB2iZdlSdwIUOkXaFvL8iLDcJgHkExIwA3guxGR4i57gpb5yQNwrA6guMm4ij9zjhbyxDLGSIPQUse29EgJXQW5iN+xe38YvNBfAsxxce59vjzLzBaFxYBQVgr29I/e3kzTkVr05z+zc21s6hIv9vr+dYy4BrweUUi0VXAVS96vQvOgKOgCNQLQJOAVSL1Ay+V/1qmwsBJGXEMn71r+Z8S/iEAwcsk1GcGbmnWeBPq+k4prMXv1EAWCwieyZvaM1UapWtJdVV/K0S3CgEF6/4aGHBiSbdlS2t8ElFfgPnoJZ+kmFDO3rt2abxf3nlrSwguNU1RK1Y+ErEhSZy4hEgSVXRCLB6gnPz0q+Lo0ExhIvCWFktacUAnWlUPSAcQLxwMXUAq+klcaEaAY7bktJ7176nXigAWtYTBSA5cA3yY/pJm6VZZQB/WT0qYqYgDpBlCKrFgrUPCByPQiBjXST/KBVhCsy6EigNEXTzKP4HucQeAXGparm8RFT/BjhkGdq7QboA6kANeb5InBCqBkIuS+X+UhUSkUZiP1mW9pcIy7gJaR7JwSr0AmC7UPijYZXoAEwdE0oSJKLjIgChAFDdUCwUCkXamzT9rhMK4OZ/+ipTAKxKorS+lvrzOMugOoAly3Kb2CYAQT7JBsSwQvrnxaJ9DB5LmGuHP6VQ8eybboXNCIzfpJ2b3ztzB9afz8aB6MOl6IUHnWTmbfhishaqUVu8ceWUPU2qH4cDn1hIKs9rnFml4kmGvc1g8khhwHC4D0WWFAKYpiQGgQqjoOWhcSElDNhKyqx0dMvcCbcA+GIyz6AaFBRvqzaFm2sk/NLhDQtnnf6WKea06tmiSXdS/dvzc5/7nAWxiPyNBYh73dl9tyg9LsK3+NwKT0yKXygUsC3OM07mT2wWEAv0Jlbyx2OsYrxh5zYJxxSAfWiHtqp7C7DxB0yJYArwh4r3WoUWwBgfWCSY8t+uNNYalJNZXPbGKgZ8J6YAcCFxRUAsrsHrcmJTADuW/copgBksO30TR8ARcASqRMApgCqBmsnXql/ESCFAqFk1CoAznOjKxpnSuG4fBleWANWovkzFHdWOajrXKhstnYrcmnweUv3IK5r2VpQBHLTwu1mydCAvGCD9o647sBLFG988CxHhS5F/4CBo2SkrEmnbLpjH5ltYPUhBA0eCpkG3MF1OpUzGL2SH+gwHC22zeccVRQUIcW5brbODq50AJqpsU1ZQ7l+iNvYKlJ9iqfS+P3xvnVAAMPRSoYjkWi2qxzCTRWdkx48v2ArSFCZKo1CQI/UjaicRlwaUabUjOklWvao6iSmAYD8hNINQELBgSCXoxShNDbEDIx8QVls8xdl0EXfE3ns8ZrHyjmQDfG+DNkbEApGEP05XSTTFYZKpA0Rrg9PjCJBTr5KoVlsBkEmCqtIHcJEQTQExXNQggMIzWTiTHYA8BBDKMgUgLTD5Fxe8oy5UADf/01c5pKcyAAwSsRTliDnDLgFBgcyEprbjo/g+jRhfNU3aV0LDJL5nkEHh3xo+yb0Uy4l4JHMYj73KLCptBWnslLFa0vcBQwbapfLxq0G4sgQq/+YJUGsWJGKMrd3jhCpmRT6FSPKiozGeTOHtEvQIELIol2SzlsyKXPOv9hgIWfFV8ReA4AC0KosCokQyiv8jM4qIAlAJFXMrGHjnnHFmPVAAn/3sZy1IbmxstPjf2tFV+O3HaXlL5hsdYPFzTAHEm1RIAGJCwdL1liqvSKoDLpMVBNbV3oOqOLBoP9YOxNKDCtfAONkebzuhJIpGT+wIUOFlEFMY9quYaMDl4+WWz+eBrVEAeMtP2vMP117R9g+Hi/rsmv+OfBm/9Y4AM1mA+jaOgCPgCEyJgFMANRwg1VMAP9rwY1vn2aJBSzi52hOZNM3Dxso9hF4IWKU0QNuw6eoEWSxp7a7huTgOxmmHOIRC2spWvqwIFQM5LGMAnPaswotcSmF5icq/lRUPxAuhaTAOCqN26BriON9uiYVaWMFSa3RuliaWYBr/WwMhWWTw0VMiR7A8mfyhELwACM18iTqukzYA2VgN3uD+ZZ9oz/XoI4nuC7R1ntbcXB+AFQwVbAcdIxcFvP+P3jfFUKt+qEy6k+o3f+ynj9rSlr3Zy4qsQ9IfURAU9sg5hpJrKRLBeAgZV92krK4j3KyyExdzNfFZ1PgLhdRGEPBSVUJjGJChbF7qMdBoUMY2boxGg1SRwW3PUqCbKNSBUbyQP1J2z86AGi5BhqCjlK8OlfgmdIBmRBepZrGT+IQAACAASURBVBCoTxQGCb4tCgU94UAB2OOH5wOZZNSMaN8Erk8hs0kaWoUCHhzaIY6eIpsJ7IZpJmKdiqgQoP0U37XmotqNtOpTu1++46sZAlHy/2kO+Nnoj6aymAIQ/sWS6dqxAjIByE/MlQLGADwd4Q+kZsJdFb6St5EmqSBPtZ4AM6ToX0AiYCISH34bfWEMkgMFUvd6GjYFhMIBmGZqYh7Xga/hAdJ5DOX3ZhghnJTSoTrX6hBS7hWEnU25/LEMTOGY6KHggVE2gDW4h0FsKiUO7YBKZCes9Vf3w4YieRiW0gW8TUQagOab0P5zl0pyPGUlValOKIDPfOYzxWIxm80mSdLY2EgEUyZj+v8Knb8975Ynt5ep+QUGXZA+SBY2I/qNLfRxuDgHHmfUsSt8Ej+V9jm2NWoVOzeTf5xbbHaIX1kRfswmIFDPZrP4rcXqcRUDJg2zPDQhVWxMEHMc9grO5/OGGLYi8RGfrQkWYqbAEvjYs5F91uwARQR4i8qLG9OgrBnk/eoUQA1XqL5rR8ARWNwIOAVQw/tffWBWw5PwXb8WEJjlUJnl5q8FhPwc5waBWQ6V6imAuTld38trFoFZDpVZDtTXLGx+4jNBYH5GizcFnMm98W0cAUegXhFwCqCGd2Z+Xks1vADf9XwhMMuhMsvN5+sq/TiHH4FZDpVZxnWH//r9DOYLgVkOlVkO1Pm6Sj9OXSAwP6PFKYC6uNl+Eo6AIzBHCDgFMEdATrab+Xkt1fACfNfzhcAsh8osN5+vq/TjHH4EZjlUZhnXHf7r9zOYLwRmOVRmOVDn6yr9OHWBwPyMFqcA6uJm+0k4Ao7AHCHgFMAcAekUQA2BXPi7nuUKZpabL3x8/QoVgVkOlVnGdX4fFg8Csxwqsxyoiwdnv9L/32hgfkaLUwA+2BwBR2AhIeAUQA3v5vy8lmp4Ab7r+UJglkNllpvP11X6cQ4/ArMcKrOM6w7/9fsZzBcCsxwqsxyo83WVfpy6QGB+RotTAHVxs/0kHAFHYI4QcApgjoCcbDfz81qq4QX4rucLgVkOlVluPl9X6cc5/AjMcqjMMq47/NfvZzBfCMxyqMxyoM7XVfpx6gKB+RktTgHUxc32k3AEHIE5QsApgDkC0imAGgK58Hc9yxXMLDdf+Pj6FSoCsxwqs4zr/D4sHgRmOVRmOVAXD85+pV4I4GPAEXAEHIEZIOAUwAxAq3YTX8RUi9Si/94sh8osN1/08C8iAGY5VGYZ1y0ioBf9pc5yqMxyoC56+BcXAPMzWlwFsLhGlV+tI7DQEXAKoIZ3eH5eSzW8AN/1fCEwy6Eyy83n6yr9OIcfgVkOlVnGdYf/+v0M5guBWQ6VWQ7U+bpKP05dIDA/o8UpgLq42X4SjoAjMEcIOAUwR0BOtpv5eS3V8AJ81/OFwCyHyiw3n6+r9OMcfgRmOVRmGdcd/uv3M5gvBGY5VGY5UOfrKv04dYHA/IwWpwDq4mb7STgCjsAcIeAUwBwB+WoUQA0P47teWAh88uq/m+4FxQug6W7r31+0CMxgpMVx3aLFzS98ugiU7vvIdDfxOW26iPn3gcAMprUqoXMKoEqg/GuOgCPwmkDAKYAa3iZfxNQQ3IW76xmsYHykLdzhUMMrm8FIcwqghvdj4e7aKYCFe2/r7spmMK1VeQ1OAVQJlH/NEXAEXhMIOAVQw9vkgVkNwV24u57BCsZH2sIdDjW8shmMNKcAang/Fu6unQJYuPe27q5sBtNaldfgFECVQPnXHAFH4DWBgFMANbxNHpjVENyFu+sZrGB8pC3c4VDDK5vBSHMKoIb3Y+Hu2imAhXtv6+7KZjCtVXkNTgFUCZR/zRFwBF4TCDgF8Jq4TX6SjoAj4Ag4Ao6AI+AIOAKHBwGnAA4P7n5UR8ARqA0CTgHUBlffqyPgCDgCjoAj4Ag4Ao7AgkDAKYAFcRv9IhwBR0AQcArAh4Ij4Ag4Ao6AI+AIOAKOgCNwSAScAvDB4Qg4AgsJAacAFtLd9GtxBBwBR8ARcAQcAUfAEZhjBJwCmGNAfXeOgCNwWBFwCuCwwu8HdwQcAUfAEXAEHAFHwBGobwScAqjv++Nn5wg4AtNDwCmA6eHl33YEHAFHwBFwBBwBR8ARWFQIOAWwqG63X6wjsOARcApgwd9iv0BHwBFwBBwBR8ARcAQcgZkj4BTAzLHzLR0BR6D+EHAKoP7uiZ+RI+AIOAKOgCPgCDgCjkDdIOAUQN3cCj8RR8ARmAMEnAKYAxB9F46AI+AIOAKOgCPgCDgCCxUBpwAW6p3163IEFicCTgEszvvuV+0IOAKOgCPgCDgCjoAjUBUCTgFUBZN/yRFwBF4jCDgF8Bq5UX6ajoAj4Ag4Ao6AI+AIOAKHAwGnAA4H6n5MR8ARqBUCTgHUClnfryPgCDgCjoAj4Ag4Ao7AAkDAKYAFcBP9EhwBR8AQcArAB4Mj4Ag4Ao6AI+AIOAKOgCNwSAScAvDB4Qg4AgsJAacAFtLd9GtxBBwBR8ARcAQcAUfAEZhjBJwCmGNAfXeOgCNwWBFwCuCwwu8HdwQcAUfAEXAEHAFHwBGobwScAqjv++Nn5wg4AtNDwCmA6eHl33YEHAFHwBFwBBwBR8ARWFQIOAWwqG63X6wjsOARcApgwd9iv0BHwBFwBBwBR8ARcAQcgZkj4BTAzLHzLR0BR6D+EHAKoP7uiZ+RI+AIOAKOgCPgCDgCjkDdIOAUQN3cCj8RR8ARmAMEnAKYAxB9F46AI+AIOAKOgCPgCDgCCxUBpwAW6p3163IEFicCTgEszvvuV+0IOAKOgCPgCDgCjoAjUBUCTgFUBZN/yRFwBF4jCDgF8Bq5UX6ajoAj4Ag4Ao6AI+AIOAKHAwGnAA4H6n5MR8ARqBUCTgHUClnfryPgCDgCjoAj4Ag4Ao7AAkDAKYAFcBP9EhwBR8AQcArAB4Mj4Ag4Ao6AI+AIOAKOgCNwSAScAvDB4Qg4AgsJAacAFtLd9GtxBBwBR8ARcAQcAUfAEZhjBJwCmGNAfXeOgCNwWBFwCuCwwu8HdwQcAUfAEXAEHAFHwBGobwScAqjv++Nn5wg4AtNDwCmA6eHl33YEHAFHwBFwBBwBR8ARWFQIOAWwqG63X6wjsOARcApgwd9iv0BHwBFwBBwBR8ARcAQcgZkj4BTAzLHzLR0BR6D+EHAKoP7uiZ+RI+AIOAKOgCPgCDgCjkDdIOAUQN3cCj8RR8ARmAMEnAKYAxB9F46AI+AIOAKOgCPgCDgCCxUBpwAW6p3163IEFicCTgEszvvuV+0IOAKOgCPgCDgCjoAjUBUCTgFUBZN/yRFwBF4jCDgFUMMblTrvyzXc+5S7Lt33kakP/Ytf/OJwnZsf1xFwBBwBR8ARcAQcgTlH4I1vfOOc7xM7dAqgRsD6bh0BR+CwIOAUQA1hr2cKoIaX7bt2BBwBR8ARcAQcAUdgASHgFMACupl+KY6AI5A4BVDDQeAUQA3B9V07Ao6AI+AIOAKOgCMwLwg4BTAvMPtBHAFHYJ4QcAqghkAbBfCqsvy5Oon5P+JcnbnvxxFwBBwBR8ARcAQcgfpEwCmA+rwvflaOgCMwMwScApgZblVtNf8B+fwfsSog/EuOgCPgCDgCjoAj4Ai8ZhFwCuA1e+v8xB0BR2ASBJwCqOGwmP+AfP6PWEP4fNeOgCPgCDgCjoAj4AjUAQJOAdTBTfBTcAQcgTlDwCmAOYNy4o7mPyCf/yPWED7ftSPgCDgCjoAj4Ag4AnWAgFMAdXAT/BQcAUdgzhBwCmDOoHQKoIZQ+q4dAUfAEXAEHAFHwBE4TAg4BXCYgPfDOgKOQE0QcAqgJrBip/Ofk5//I9YQPt+1I+AIOAKOgCPgCDgCdYCAUwB1cBP8FBwBR2DOEHAKYM6gnLij+Q/I5/+INYTPd+0IOAKOgCPgCDgCjkAdIOAUQB3cBD8FR8ARmDMEnAKYMyidAqghlL5rR8ARcAQcAUfAEXAEDhMCTgEcJuD9sI6AI1ATBJwCqAms2On85+Tn/4g1hM937Qg4Ao6AI+AIOAKOQB0g4BRAHdwEPwVHwBGYMwScApgzKCfuaP4D8vk/Yg3h8107Ao6AI+AIOAKOgCNQBwg4BVAHN8FPwRFwBOYMAacA5gxKpwDmHsqRTR/+4IO37UlO/cjaDRf3V7H/HZ/78D1XvZAkyYp777twTRUbrP/0l89/YBrfr2KX/hVHwBFwBBwBR8ARWFAIOAWwoG6nX4wjsOgRcAqghkNgJjn53Y/e9on/9o/3PLU/nyRdv/2H19x8/SW/2VT1OU7viD/6Turqbdj36svWPvuBshj7+W/c+bo7BvHbS67+yJ2nV30Sc/jFFx869v96ZlOSJOecUfr4cVXsuK4ogGcuPe+hb+Kkjz5u861nHBNfgF3aNK6uCgD8K46AI+AIOAKOgCMw1wg4BTDXiPr+HAFH4HAi4BRADdGfXkBOJ/LUJ1ef/YO3X3fzX/3BQHMy8stbLnvX57u+sOnbf7KsyrOc3hEjCiA57sSXv3jyQDiMxdLTpQBy3/zb2y/d2HntP13616uqPOspvja88e6Hbns+veYD562NTu7QG9QrBZD03Pov77u8N5x4zLBUTXBUi+em27567F3DNSFuRp68+KIN96yawGhUe2qH/3tb77/uh8v+8o+PP/xnMvUZbL3/a08f/yfvqPbRr/fL8fNzBBwBR+A1jYBTAK/p2+cn7wg4AhUIOAVQwyExvYAcJ5LLJU0h6//Up1af/eCVj99/xVHVneb0jggKIJ0khSSpiFFf2XDa+5/cKL+ajgpgzyPnvuexB5K5ogCqu+xJmIt6KARQFQDDeM6Vl95/Uaee6d51f/GtKzclAn61Gocq0XjuyovuWzc0nbtW5Y6TZPu3v7X8xr2TiBqq3kNtvvjo169e/7zsuvukP//LKSLnGVEAj379+lfO/uialbU5+0n3Ok0KYOt3r3+g76N/ctI8nqEfyhFwBByBxYOAUwCL5177lToCiwEBpwBqeJenF5BPdiK/vuHUN/3zBx7/US0pgPaec/r2PvBCsuaqD937dmEftt/9reVf3pucs+KSB7Z9My4EGNu1/l9+8rn7d2x4KTdaSJLG9OrfXX3bVWecyvntfT996NJPP7N+T3wlIRQf3fbkJz7703WbhmnDrtZzzj7xzo8cN5DmL4OMWPqGx+86u/nu/33+HTueH+m89quX/nVxQiHAlCeQJK+uAti38fvnXLv5if1J0tK69rLzLv3Fdy6u9AIoPP/AfR/++q8feJGokebezksvO+vaNSu69bK2/9v3L71Dfpu0NJ1w/JFXXH7a5a9vnXADQQGkzzmu7YFnBpOTTx759InN+JIwLCsuOX3bN/+tvMyhMLjx2w9e8c/bn9hDR+9e1X/FR86+5uQe2TmAan/dhrtPfvkL6y9/YHDfWJJ0dV7+0TW3nknfGd325JWf2HDbi/G5KB1THXTnXHnp3b/x5OWf3XTPtkKSTh9z4uo7P37Gqe1JUhjceNf3135913Y6L/0J5AWD9tVfP7ANp91z+WVvu5ZPiX6GNq/7wsZrHhncPkJ/617Vc/G5v3PN+1fL3Z/tI/jo16/e0BfC/q2PPp2cdPwho/UZUQCzPcUZbD9NCmAGR/BNHAFHwBFwBKpFwCmAapHy7zkCjsBrAQGnAGp4l2ZNAeT+16VHfHTV917679Xm9qZ3RCkEWHHtZQeuuiOOUSVHfcmVv7P9xicfiCkA6MDjIDBJkq4j7/3G+WtaymoHFFahAEY33nvM1VvKosckSV5/3OabuUJezqTnigsK6/4VBgS84UQvgKlOIHlVCmB0473L/3bLvuied3el9+0vRPaBufXX3nn+93IVw6L7nDOe//hx3Uky+oN7Wv7Hjorfrv3Yh+5+60THBlEBXHLZcU/c8cympO/Of/2jS1poU2VYTrxx52NXPhNTADvW/fk9V/6yckyecNnax+HUIEClB3oL28uolvTln/rgrac2qbthvAelAKqErrepe08uhkhuU2xeYLsXCmBy0E7407WPv6c/SbZ94gPf+cft5Rc1sPrZb5y1ek4evp3rr79/6UffP+kzsvW719/2KAPVfcblHz2XeIEyCmDn+uu/9ChfbLl2IHyODV+OVQCP3vX33/0Fn3rvSR9SaQBH7Kt3fUnECHY4+tqhjmKXHx3umIv/DkUKU+xw6/3X3f4QbtEx77gamX9VATz9tX94ZvUnFY1H7/r7nx8nO5z0tOfkDvhOHAFHwBFY8Ag4BbDgb7FfoCOwqBBwCqCGt3t6AfmEE8nd95er3/vIX//7xivKfOSmOuHpHVEpgHu/1Hr5nz+3Pb3i3vUXrklbjrr/zhuWXvPn5MYXV5U//4OH1ve+7tLjV3Q3Fjbd8a1jv0ERu6nctcS9ohBAg8CuFXffcuHa3mTfv33nmE9t25ckEjzHrgQtnWvO7F6eLL3iqpNPmMwOcMoTmFoFoPL7JL32v56/7pSOvQ/fd9rnd3AspWqFXz34uj/bRJLy17/h/k+efGyy7+6bvnflxkKSpC+5+oN3nm4xdv/d69eubUxGt2+5897tb7rs5BMgZyj7UQrg6vOPWXfvP75iMMpprP3Y+af9873Uv0Bz6cYvdJ968oa/ekPP3m3XfObBdb9KEiusCEA1XfLxt33udzv2/vj7b7pu12iSJGeeUfpbdkzU70z0AqgOuqT5uNX3/t9vOjbZce3f3fc5aq/Qes2tH/yboyOGpcLdUEEjouRjx3Ung/f8j29d/EAhSfff+e21l+wSKcfq91/47OUrkrHhTY88dk9y3N+crhqB2T6Cj3796k2/JZFw2b4eveu6XedKUYAFwxEFEMv7o53sXH/9t5K1ZbL/8M1H7/r7jcuETUie/to//LAPLACH5T0akCfRoQ9xlOhMH71//fJzUWUQ9PwTdmjB/KPfvX/5O5jOIHJB6I+yDcXs4OmvXb/zHBAfhzrt2WLv2zsCjoAjsDgQcApgcdxnv0pHYLEg4BRADe/09ALyihN56X998PQ/2/JXG3/4F79Z/SlO74hGAdz3uxveH2JUyVGfetrInw6+iQ35D2kspyG6NRSYnAJ44cFjP7xpU5Ks/sDaZy9D34Etn+AjNl9w3shfvsGi1uTo1c/efNZqC6dftSNA5QlMSQGMPHb+BY+sT5JIk5/75sdvv/SRQAFsuuOrx35jOEma/uZLH7oGwEO0nyTJW88qfWz1xuu+ctq/kgpi4MTVt1156ppVU7RrMArgI1c9e/ub/iUnob5UAfTf+e03v/wX3MJQKYB7PvXli/8tSSK9QPLYvS0f2zKaJCf86R89/p6+AFRQ4Evlf6jPPzQFUDaQDgldoG+k8j8MAIW3nAJQ0IwpSJJf3rf8z5/bnqSvuPZPbzwS9hBJ0th6+ZVnX3PekQON1Y/oKr8JLwBLifNWO9d//enf/mOEyvTz6NfvSv74/ScZBVCptH/6a19P/uSPj4+jdzu6hfGVpgAW6m+9/7p7kosRb9OP7u1QRznUhdn3KwsWJhc7bP3uXU8d//41KyPuQHmE1T8P/gWHPO0q8fWvOQKOgCOwyBFwCmCRDwC/fEdggSHgFEANb+j0AvL4RPb/4M9OeN+j7/n2D//7GV3TOcHpHTFQABf2cGTbvOa8kf/af9t/ufPDz3B+/rceQU++QAFoPfnjO3JUha4/r0IBxEn+istBKKtfqOxNOJECeJUTmJICsKA3MBGJhq+iAlAhff/d31+7VpgIdfVD3PviI+f+l8ce2K+XMdB/7VXn/fXvms9ffHmBAriz/fstV20ebT/y/rvPP/Zf2VHv1NNGPjWw7sMxBaAnv2r1s/+kIvkKBCYBakJYfigKYAbQVe5qcgpgsuoDwYFHTm7jjd867dvD8lE6fcJbf//uj/7OMbUmAp7+2j/crRaBOPYb13wyogCCMF5vGovwLaiOb6WG0JW0Qhzqlzca0G8e4ijlj0FUCGAlCRM8C8KJRYUAVoxQbgdIO3zuDeaPcOjTns7s4t91BBwBR2DxIuAUwOK9937ljsBCRMApgBre1ekF5HYi+3/wl6e87/8971sP3/DWacX/SZJM74gRBbAG2eb21224vecT73nsgXIJt1IAOz73Z/dcRbr0pHlFz9rjO1qG9t35o8HRJKmWAuhqqswAv/mMl68MKoBXowBe9QSmTQGobKFqCiBJkrFd67/+fy6/e8d2IUGkDn/CSIoogFOfu/Li+9YNpa+49n0n3KEMy1v3fW7+KIAZQTdNCqB7aZP4HSoWl/7Vh649mf6y75ePXfWZx257QW0kzAZi7p8/Ddc1D19xBAutH73ra8n7J1rozzkFMOlRopMqrzs4pAogkRNLyuQGk6oAiJj4h7ufN1uBCYKIwFzMPfy+R0fAEXAEFiICTgEsxLvq1+QILF4EnAKo4b2fXkCOE9n/0H8796J/PXUm8f+sKIDCM5eueeibhaZLzmn95gPIUf9Os6aghQLQv7JY4A10tlUWAogsPDAFlaBXqQJ49ROYbiFAotp7oQCUEThkIUA4c3bIX3PHLrISmLyrX0QBnJ4gVT5wzopjH9gmDIsZKOrmmk4PxoGHKgSIuJLqVAAzg646CuCJr3CZQxWdIKlhwcc33LYtcjeY++dP8+GHsAmMCgHK8/Z6JrGDgH2mdoBTFQJIBT620cT7qzYgqKgUiCsLKnbIZf/LVfmPw9j5xCoAfPjbT4c2gV4IMPfjzPfoCDgCiwoBpwAW1e32i3UEFjwCTgHU8BZPmwLI/3Ld2079ZN9nNt5wgbWgS5KkqWtZ1xQl59EVTO+IsQogyX3zb2+/lEre6Udc+g5FAbz1rL0fW908tveea/8nub5FKgCrHj/hA+evv7B7ZMeBltUrBswTPt35N59e84kTe5qTZHT/tg33bRs9++Q1vcHB7lVUABbHHvIEpmkH+NMHz//0NhaLqx2gCe8r7QAFk413f//xo49jN8QkGdv04fc8eNtQVRRAWSsBMCzWwtDsAH/0nZ6rt40myQQ7wNa/ufmD17x+UqAmUAA/5aKDJOk+57TH//MxLXsP7D1ixWr15GueFnSVFMAgikSSdOc1X7zg8v6xl/emT3h9TxJ7KF5z9jlL00kht++FLXc+nb/4otUD2578xx8ma877rRMGaBA//y/fet1X9lbDF8zsySSR/M7T2BKf2gHsOlv88JNk69adK1cuizoCkFp+16nmI7hz69ZlK6mUPzL5m0ABHNJXb2LpvjgRHOoodnmRaR9n7/eexAL+cjvAcC0VHofffQVdCQIFEL4QkSBuBziz4eRbOQKOgCMABJwC8JHgCDgCCwkBpwBqeDenF5BTeLTu1N/75ISWcMkf3rn75rdXdZ7TO2IZBZCMfu9/tly7iw6DKoCWkOQXFUDhuSvfc986K4OndoCdp7YMbtwepffNPE/OV0PrFx56058980RFN8EJRvevQgG8+glMTQEkE5oCpo9ZkTxPrez1PJNk0zfuPPYONCYMP9YUcLK69yoKAU5PEjMjNIZlAgWQJMPrP/2N85lViX8mNAWM9RQTKIACig5sB2zvd8Sr3rvJoJtgKyBWkbZvJS8mBU0cCiftJjiXhQDwAtQfLvjXv4SmgJPX2MdF+FGHPwjpsROW05dl0Q/RFHByLwDaxaGOImcZneQb13xo2aanj/8TpgDWv3zu0p/rpYUug2UdBC/ve6bMDnB5uSthbFLoTQGrmkP9S46AI+AITIaAUwA+LhwBR2AhIeAUQA3v5vQC8rk4kekdsZwCSPaoc7vkqCdQAEmSvPDYpdc89k2u6O7+zSNv++T5q+/96rF3Dceh+/Z/u3fN9Vue2J8k6fTA61ev/9IZJ+DS9mxet27jNY8Mbh/hv3a1nnP2cTdefuLqlqpVAK9+Aq9CASRJEk6vpfPyq9bc2L6hhyz3AwVA33nkwSu+/Mt7XqTLbO7tXPveU9dd/DroMp7/wXcuvn37E69IlN69qv+Kj5x9zcmT9rcrKwRIEkuhK8MyCQWQJMnwpvU/vPSObU/sYZBX9Vx+2duuPVP3X40dYJLse+ahyz+76R6iNpLuVStu+xw1Yny1e1cVBZAU9t7zhfWXPzBIZpAtTSe8922Pf2AFbu++n2644is/v+dXuVHGhs78vWdf8/b+5pHn/vH/2XDjr4blvrc0nXDm79z5n09c3T4XI9734Qg4Ao6AI+AI1B4BpwBqj7EfwRFwBOYPAacAaoj19ALyuTiR+T/iXJy178MRcAQcAUfAEXAEHIH6ReD/Y+9toOSqynThUz+ddCCDDV+URIMzjROZZsJlGlbDDZrBRKImLOKYDGISfjThooBfYIAPZikq4s8dXMgnXEBlSIa/JAomKEySQRgyTK5mSRZmOUFzmRZaoZGIGdIm3V2nqk5Vfd/7vnvvs8+pn65K9amcrn4qktTPOfvs8+xdtXye932fFxJAfNcGMwMCQKBxBCABNI5Z3We0npC3/op1g4EDgQAQAAJAAAgAASAwIRGABDAhlw2TBgJAoAoCkAAi3BqtJ+Stv2KE8GFoIAAEgAAQAAJAAAjEAAFIADFYBEwBCACBcUMAEsC4QVk+UOsJeeuvGCF8GBoIAAEgAASAABAAAjFAABJADBYBUwACQGDcEIAEMG5QQgKIEEoMDQSAABAAAkAACACBo4QAJICjBDwuCwSAQCQIQAKIBFYZtPUx+dZfMUL4MDQQAAJAAAgAASAABGKAACSAGCwCpgAEgMC4IQAJYNygLB+o9YS89VeMED4MDQSAABAAAkAACACBGCAACSAGi4ApAAEgMG4IQAIYNyghAUQIJYYGAkAACAABIAAEgMBRQgASwFECHpcFAkAgEgQgAUQCqwza+ph8668YIXwYGggAASAABIAAEAACMUAAEkAMFgFTAAJAYNwQgAQwblCWD9R6Qt76K0YIH4YGAkAACAABIAAEgEAMEIAE7uRVLwAAIABJREFUEINFwBSAABAYNwQgAYwblJAAIoQSQwMBIAAEgAAQAAJA4CghAAngKAGPywIBIBAJApAAIoFVBjUx+QivUWXo0jNXtv6iuCIQAAJAAAgAASAABNoPAUgA7bemuCMgMJkRgAQQ4epDAogQXAwNBIAAEAACQAAIAIGWIAAJoCUw4yJAAAi0CAFIABECHWcJ4KWXXorwzjE0EAACQAAIAAEgAARai8App5wS0QUhAUQELIYFAkDgqCAACeCowI6LAgEgAASAABAAAkAACEwMBCABTIx1wiyBABCoDwFIAPXhhKOAABAAAkAACAABIAAEJiUCkAAm5bLjpoFA2yIACaBtlxY3BgSAABAAAkAACAABINA8ApAAmscQIwABIBAfBCABxGctMBMgAASAABAAAkAACACB2CEACSB2S4IJAQEg0AQCkACaAA+nAgEgAASAABAAAkAACLQ7ApAA2n2FcX9AYHIhAAlgcq037hYIAAEgAASAABAAAkCgIQQgATQEFw4GAkAg5ghAAoj5AmF6QAAIAAEgAASAABAAAkcTAUgARxN9XBsIAIHxRgASwHgjivGAABAAAkAACAABIAAE2ggBSABttJi4FSAABBxIANgEQAAIAAEgAASAABAAAkCgKgKQALA5gAAQaCcEIAG002riXoAAEAACQAAIAAEgAATGGQFIAOMMKIYDAkDgqCIACeCowo+LAwEgAASAABAAAkAACMQbAUgA8V4fzA4IAIHGEIAE0BheOBoIAAEgAASAABAAAkBgUiEACWBSLTduFgi0PQKQANp+iXGDQAAIAAEgAASAABAAAkeOACSAI8cOZwIBIBA/BCABxG9NMCMgAASAABAAAkAACACB2CAACSA2S4GJAAEgMA4IQAIYBxAxBBAAAkAACAABIAAEgEC7IgAJoF1XFvcFBCYnApAAJue6466BABAAAkAACAABIAAE6kIAEkBdMOEgIAAEJggCkAAmyEJhmkAACAABIAAEgAAQAAJHAwFIAEcDdVwTCACBqBCABBAVshgXCAABIAAEgAAQAAJAoA0QgATQBouIWwACQMAgAAkAmwEIAAEgAASAABAAAkAACFRFABIANgcQAALthAAkgHZaTdwLEAACQAAIAAEgAASAwDgjAAlgnAHFcEAACBxVBCABRAh/4rxvRzg6hm5TBErPXNnond16y5cbPQXHA4Ev3vIlgAAEgAAQAAL1IAAJoB6UcAwQAAITBQFIABGuFCSACMFt36EhAbTv2sbrziABxGs9MBsgAARijAAkgBgvDqYGBIBAwwhAAmgYsvpPgARQP1Y40iAACQCboTUIQAJoDc64ChAAAm2AACSANlhE3AIQAAIGAUgAEW4GSAARgtu+Q0MCaN+1jdedQQKI13pgNkAACMQYAUgAMV4cTA0IAIGGEYAE0DBk9Z9gSwBHwOvqvxCOnOgINLlVbC8A8LqJvhkinT+2SqTwYnAgAATaFQFIAO26srgvIDA5EYAEEOG6N8nrIpwZho4ZAk1uFfC6mK1nfKeDrRLftcHMgAAQiDECkABivDiYGhAAAg0jAAmgYcjqP6FJXlf/hXDkREegya0CXjfRN0DL5o+t0jKocSEgAATaCQFIAO20mrgXIAAEIAFEuAea5HURzgxDxwyBJrcKeF3M1jO+08FWie/aYGZAAAjEGAFIADFeHEwNCACBhhGABNAwZPWf0CSvq/9COHKiI9DkVgGvm+gboGXzx1ZpGdS4EBAAAu2EACSAdlpN3AsQAAKQACLcA03yughnhqFjhkCTWwW8LmbrGd/pYKvEd20wMyAABGKMACSAGC8OpgYEgEDDCEACaBiy+k9oktfVfyEcOdERaHKrgNdN9A3Qsvljq7QMalwICACBdkIAEkA7rSbuBQgAAUgAEe6BJnldhDPD0DFDoMmtAl4Xs/WM73SwVeK7NpgZEAACMUYAEkCMFwdTAwJAoGEEIAE0DFn9JzTJ6+q/EI6c6Ag0uVXA6yb6BmjZ/LFVWgY1LgQEgEA7IQAJoJ1WE/cCBIAAJIAI90CTvC7CmWHomCHQ5FYBr4vZesZ3Otgq8V0bzAwIAIEYIwAJIMaLg6kBASDQMAKQABqGrP4TmuR19V8IR050BJrcKuB1E30DtGz+2CotgxoXAgJAoJ0QgATQTquJewECQAASQIR7oEleF+HMMHTMEGhyq4DXxWw94zsdbJX4rg1mBgSAQIwRgAQQ48XB1IAAEGgYAUgADUNW/wlN8rr6L4QjJzoCTW4V8LqJvgFaNn9slZZBjQsBASDQTghAAmin1cS9AAEgAAkgwj3QJK+LcGYYOmYINLlVjg6vK+7d9A9b+nPTey+//oLZQUDf2v3YD/69/81hz3OcdLrrpN6FFy2Z2+k4jrf/hS1bnus/cMhzHCd9TFf3By+68MyZ6crL4e3f++Ond+597YDrFWmc6e/oWfCJZb3H6aMrT2Bw+13rdjt9q9cuMZMa/Nc71+/0gvMMH3bguXvu3XHAec+HbrxkHs1UHnsfunXzQPfyL11ymj3F3Q/fsm3glCVfXNFn3t296cvbX+pefMul9Baf5Tgz5l179aIu/8SB7d98+GfDjqMO41PsYfXpUW7Oo7NVorwjjA0EgAAQaAECkABaADIuAQSAQMsQgAQQIdRN8roIZ4ahY4ZAk1vl6PA6IrqvpTu99Gkrbzx/jo/o/m133bd7KDm9e95Zf35Cenj/f+x7edYFn13a7Qzv3nTn9pc854TuvrPndDkHf7Nnb/9+N92z9LqLen3WrQYafvHx7275xbAzfUbP2WfMnu4M7+/vf7nzr6/6+Nykzc/LJ1BBAnCGfnzvt3a5Z1963eJudfKb2+66d7czf83aD4pQQGftGU177owFf//p+WY2Ry4BvJae4k0/24zvOM7Ak3c8tNdNe7mTRClgCWDG3I+eMUvNacac3jkzIt6ZR2erRHxTGB4IAAEgEDUCkACiRhjjAwEg0EoEIAFEiHaTvC7CmWHomCHQ5FY5GrzO3fXwbU8f7Fvwnr07fnHSsr9fqZk5M/ChmQuu+/T86UGUB5+44/497pwla1f16U+Gd2+4c3t/Z4U8gpc2fn1Tv3PKkqsu6usynD8wXs0JBLMAHOfA09+5Z9do7yXXLRUNgPMC0n6Unuf29vMXZrY+6y24+qpzNRM/cgkgM3vOgcH/6vWTEfof/fqGP3Sf5vXvPd6SAFoR+bdhOxpbJWZfNkwHCAABINA4ApAAGscMZwABIBBfBCABRLg2TfK6CGeGoWOGQJNb5SjwOnfnff/wrDt/zdo5z39j/b6TVnx+xSmMKUfXh09f9rmPBVLniXU//c31P/Hmrr5p2bst9F/d8o31e9PvW3PdokAtgUTIQ4n0QQWgygQ4nh8qBHAch/P8Xa018DFT5l31mQ8J1+/fetumF2Ytvvnj7sO37cj47zdRCHCwb9GsPU+/dpquknhx89e2/Ne8+W/buXOfXQgACSBmX0VMBwgAASBQCQFIANgXQAAItBMCkAAiXM0meV2EM8PQMUOgya3SegmAGbXXd9U1i9/Rv+X2jS+eqEvoOWw+8/ybrugLp/Yzq58ZSLN3HIelhP3BunpJy99d7F197dKQyYBZt6oTqCIBOIeevfeOnaoWgHWKtIn2i6dAN9X2u7u/+42tw35WwpFnARzsu2rh8P1bXuvl6gO+xOFFN/X++jZjGRD2AgiDEMkebf1WieQ2MCgQAAJAoLUIQAJoLd64GhAAAtEiAAkgQnyb5HURzgxDxwyBJrdKy3kd59XnlOUehdB3dyluz5x59ke/tLo3DPGRSwDM2Id4vC5VvV99AtUkAGdox3137hymWoAOrgKYf93VC8RZkIsOThLPP5Ykhvq0u0FTEsA1f777tk0v9VD1wd6Hbn08v+jGNenHfdfAsBdA15x53VFbATgt3yox+6ZhOkAACACBI0IAEsARwYaTgAAQiCkCkAAiXJgmeV2EM8PQMUOgya3Sal7HlfPDQQxnSFB9/xN3fGePZyi0dUxjhQAbvry9X6cMuIN79r3mHurfuWOgUySAGhOoKgE4OsJ/UXrLut1vW3jjZeL6x54CLwdvZsoc5W5QWQLYs+nWJ/rfs+SLq2p0BDhIKRLulm+s7//z1dfMeu62p9OUZWA3Dgg0EWjVhmz1VmnVfeE6QAAIAIFIEYAEECm8GBwIAIEWIwAJIELAm+R1Ec4MQ8cMgSa3Sot5HYf9090fPOfPla3fH/Zu37P/BCmhJ9/7Pe7sxdeu6TsmiHIjdoDuC+u+8eRg1/vWrDUeAZaHf80JVPYCYLLP9gG9Pek9+9KmVEEqEd552qI+ZczvvfL8jr3Dc8TdoLIEwAkFB7RM4DhOcd9jdzy6b4ruREhnsQTAVRK/7u6Z8cv+aRfRgJAAYvbNw3SAABAAAnUhAAmgLphwEBAAAhMEAUgAES5Uk7zuCGf2h5+es+IXu1InbvjhspXTAmPsf+6pVQ/89tnXCvTu245b8rdnbV4xhwOhhYFnn7n8wd8++zp91HnCcas+8+G7F84o69PGo+UObHv0pzc/sX/PWzLOMQvPO2vzlT1++/OKE3ht56mfetH55LJfXXyintPvv3n5lhvcnl898oEeM82yw569474Pbit0r1j6ypp3maO2ff3b5z/7rq3PLF0SuL8XV523c+PC+aXPza14JJ/lOD2nv/G/zpnpn/j6zRc/8bX9jqNPVIf5B5Rf6AhXpsZpTW6VlkoAUjmvCL+6J+5470gJ/fDeh+7aPOClVVNA763XfjM0a9Hy+TMdd8/3v/nkPq9zZk/v2SdNdw4P/mzPvv1u518uXXtheVPAwafvXbfrTUcf7DgH/mPHT/ZPn79m7YKDNSfAEkCue94H5+i+A6bZng74J2cvunHNPN7f7CkwpAi/3I27a/03fjzYze4GLAHMOPNDvdqToHNWb+/MTveXG+94rN+T7oZTDv9m567+t9Ldy6+55DS+pi8BOIzMsKPTCsokADQFHP9vE0YEAkAACIw7ApAAxh1SDAgEgMBRRAASQITgN8nrjmxmA49sOPkHI12Zwjl/t3rrR6aaQfY9suHUBw45J73r9gv/tLtz5OfPDGx77wd+/sl3Oc7otq8/cv6zBfWRc2jb9v51+7Jdiz7wxk09YRVguP+zVz9zz+vOzLkn37x05ixn5Oc/eXXb8Wf+/LN+W/jKE6ggATj7N39v1rezn//uZV99j2aSj2w4+QHn9n9adf1J/E7hxVVLdm6bnhqacvLPN51nqsuPXAJ4PtU5fOxXzfiO47z8byd/+j/fmF5wz1LaAQ9+/PWf6zlHTer4cxa+25IMjmxZxjirya3SUgmAK+dnhAz/OMLvnM3Wd44zPPDjx7fvHnjTo9ue0jn9PX+9+qJ5LBJ5+1949NF/HRgapY/Sx82Yc+7yj505M10RnuLQvp1PPL1rYMjlj9PpzhNm9Jx70QXpbTUn0EESwFv2iL7rviQXOO/R5oXSLHD4tBU3LPN3sJQGDLBM0E8SgD2WNiNwhn65ZeNT+w4c4hvpmt17/vLFc7QOZkkAUrPg6hYJZRJA5XlGssl40JZulehuAyMDASAABFqLACSA1uKNqwEBIBAtApAAIsS3SV53RDPjmPapZ90//Pzlh61wNzPwfWeddfArZ3alggMTB973xrnz3/jCXM1gRrd85ZHlz021ybmcwzF5Z+UXPrHhXDFSK3/UmkAwC8BxOF9gvx/h57yAaf603ae3TLstc/sNJ95++yvLb7vi7jPV5Y5cAvjjiStf+v2ev/WTEXbded85v37X1ZlX7znZlgBaEfm3sWtyq8SR1+UGd3x/w843Tlr82ZXhioAj2tk4aVwQiONWGZcbwyBAAAgAgSgRgAQQJboYGwgAgVYjAAkgQsSb5HVHMrP/fGbWVf0Lb7ly3fBj024v3L3pE1e/nYahyPwDI1fffsXdfxUedd8DD576SOHz967+6nutj3ic4y9e9qtPmrx9FZPf+N5QIn1wwCoTcCplATjOwXv+7+999qCuBeBjuq78xE+XH8+DZjd+bv2qN+e+cv+frlux9Zt952WuU5HaI5cAXpl7/2n7Lt/9XlV9UOj/7PJn9n3yzO5vv7DuXEgAR7Ljap1T3L3+1m0d4rSPRzwQgAQQj3XALIAAEJhgCEACmGALhukCASBQEwFIABFukNZLABSlf2rm1m1Ll+ReOP+C5/fpADtz5hkbnrww5A7gOE7ljzJ0+rZgXb2i8SFdIIhftQlUkQCc/T/83qy7VS0A6xQpI1tIjsAQ2wfsuW/9GZu7jLtBMxLAK58dPfWG/ddL9cELW6fdNLruyZ6tF/gmAmEvgBAI0eyXJrdKDHndIDXeG0rPOG3p5cvmVnaViAZKjFoTgRhuFawYEAACQCD+CEACiP8aYYZAAAjUjwAkgPqxavjIJnldw9fjmPY9qqadQ+gDc6SEnmntiZufWrYsVAXQhATAjP0QT/I4Vb1ffQLVJADnrec/+PEXBkiqSFMVwPQz3/jWWVJ4z04BBTUyJxeccYNyN2hKAuCcgo3nkb8gjZM5J/OV1BrLRzDsBTDr3ct6JCshwkeTWwW8LsK1aa+hsVXaaz1xN0AACLQIAUgALQIalwECQKAlCEACiBDmJnldozPjyvnfB89KXc0l9JWz/fnQxgoBPrxz41lnZb5+ZqfjuL/Zt+2V3Bs/eeGzz00Vol5jAlUlAMn2f7XnV/8ztfxTL3Zrku842qjfvh9t5l9FAth3+Yf/bd3755e+UL0jwCtzX7l//tB968/Y8e6fr3/7V//mp51fuHLD+wOtBKoM3uhqNHZ8k1sFvK4xuCfx0dgqk3jxcetAAAgcOQKQAI4cO5wJBIBA/BCABBDhmjTJ6xqcGXPpF47//E09Z8iZ7uDNd7w6sIRL6Ct4/unhG7ADzG78wvpVu4776v2rPv9n6nTOBRAP/5oTqOwFwNP8l8em3Z67/m9S3/xhyi9V4LD/tIWn3/7fj5Ur7XvmZzc/f5yUCVRh6YfWXbvh8t+8+183n79Qkh0Kr9xw8VPfPJZof7fkO7AE0E2Dv7r8gq57dkzlgyEBNLjXcPiERQASwIRdOkwcCACBo4kAJICjiT6uDQSAwHgjAAlgvBG1xmupBMCV83uE8KsHM/bnT+QS+mDnv05v4FevD/z5OXd/ZIbjZLfd9uD5Txdm9px888eoz99PH/8/39yXnfmRDwzcUNYU8LWfnvPpX+wqTJ13wV/ccCqRc2bmx5IE0FlzAgfI6u/guaff8z5F6R2TYJ/5xfK/+emWguPMOyfzldOlbJxbDyjCr+6GpQqH3Q3K+vZN6ZnX0zPNcXdtnfWFV4d048NtD/9i3WuplbdcvOH9xyjXA5EAdIpBp4KrXAJAU8AK3wtuaKffT6Y7Z5zUu3jZou7p9Ba1wdPN89Lp6e/oWbByWS9/oh5DP773W7sOJLnTnrEGeHPbXffuHkrOmL/26gW6HQUPdbDvqmsWv0OdemDPo48+139giFsMdnbNPHvhpQtOozGCXQPDnfmsiwdm3jl9xukLV364tyvpH3HguXvu3XHAahbIH/FNddeyMxze96/ff3LXoOs5zvTZfcsvWixoOM6BPRs3PtVP7Qw7u3o+tubCU+R9On77zwaHc076uNnzVq5ZwEUvQ/0/fvJp3UOxs2vOh1et6J0R0Q8TJICIgMWwQAAItDcCkADae31xd0BgsiEACSDCFW+lBMCV86MhY3/JzF920+rNi6Y6zuiuzc9cvfH1PX9kJnXCMas+87H7F0pvv8LAs/+y/Duv73mrQB+96/irLzvvqwtnVDZxe+uVe+7ZdfOuQ0M5PvVtU3tPOfmrN3zgjB01J/AXz1NXQhts32ZPkgscPU/HEU+BU1XFgT6JSwMcah8wQNYG9ljajMBxhnY9s/w7rzz7Ot1I10kn3nzNedf/lepf6GcBOM6+dQ+euimrWySUSwD24K1oENjkVmkNr2MiPWPuR8+YRWR2YNdz/cNFTemZLc8480O9sx1v/3/s2r3fnd57yXVLuzWQ5A74s+G0581YfNMVfXpniQTgOE73wusum6/Yc1ACEFtB54TuvrPndE05/MZ/7BucuXTth7ud4uD2e9ftPuB0zuzpPfuk6cNv7N2zd/9bTte5a9YumB36Vlsz9w7s+emeV93pZ1963WJ/dtvvWrdnNO25Mxb8/afnm30/lgTAcxueefZfnzbTOfDCv+/53fS+K65ZPNNxBp+44/497uze+WcePyTvf4YUDfeFdd94cnB6z7x573V+s2NXf27OBdeu7O0c3r3hzh2H59BdOIfp/UPTey+//oLwTYzPL1Vrtsr4zBWjAAEgAARigwAkgNgsBSYCBIDAOCAACWAcQKw2RJO8LoqZub95ftWNL/z0zPn7bpprwq5RXAhjNoRAk1ulNbyOiXT34lsu7eN7G3z6m+t/klbh+iBb5o+c3s9cf4FYOzoDT97x0J5ZCxfknt2RmXfVZz6kYtwkAfQf3+MM7Bue/dFrVkvagC0BiEbQvXDtJfPtoD3VjzCd7nrfmrWLNFcuDj5597o9Q8FEA758cOaDT35r3R6nd/W1S9WZzNjffv7CzNZnvQVXX3WujsCPIQEMbr9r3e63LbzxMhYNivseu+PRfe9a8sUVfS8+/rUtv9Bqgrvzvn949sDpyz73sZN23HfnzkOnrbhhGSXqvLrlG+v3Tl90zVXv63KKjmNSEsbSHRraV+UHt2arNDlJnA4EgAAQiBsCkADitiKYDxAAAs0gAAmgGfTGOLdJXhfVzJ7bkvhKeuszS5dEdQGM2zACTW6V1vC6AJHODT79wLpdb/Usu/Hjc5PhnHkOj7tzV9+07N0MBdPdWcu/dKH73W9s9eZde/Ui0Z+Y4R//0TVdO9ftGZWQeEACkDB7z6rPX2iqWzS0uzd8eXv/zEDQ3nHc3d/9xtb9sz/6pdW9gSUISQBE3XOaijtO/9bbNr0wa/HNH3cfvi2gUNQjAfxfS764SiSRIWL4bt/qtWfsvfu7u4t9q9cuYYmBlYJk3xWfnbXj1if655BGILrEw7dsG+hZ+sWLrLnmBnd+/8Edr3crKBreR2Of0JqtMvY8cAQQAAJAYEIhAAlgQi0XJgsEgMAYCEACiHCLNMnrIpjZ76nx3mup3r9Z8NMr56BZewQIH+GQTW6V1vC6QEU99YKcs/iTK/tO4Fu22LI3tPfxh7bsG9XqgOO8uPlrW3550uKbL+3LUUh82CThiwSw/EuXvG3LHev3uhQqP83OAuArhnk+X495tUXjFe6sNXTOX7P2g4E0eksC8A68tGXjpn3Dci2K3u/d9A9b+ruJmbOCMOwn4Y8VkKf72uvMnr90QY/z65/8eNcvh50T+lav/W9771q325cG3J0P3rbjj32r1759xy3b/vC+NdeptIX+LbdvfJGzBuh+pN7BcTrf2bvk4qVzybwikkdrtkokU8egQAAIAIGjhwAkgKOHPa4MBIDA+CMACWD8MTUjNsnrIpwZho4ZAk1uldbwuoAXQO4Pe5/bs7/YvXjtpX3HBO0AHfLGm3+x8rqzObbjMB/+g47AGwngNIeT5zvnrr5+2R99O0C+4uzFX1zTZ1n3HakE4C95Z/f8lZcsnC1jvrTx65v6TxLPP07aH+pbeeP5nHUwlgTgeANPb3h014DrJNNdPR/qyW3b9V/lEoBDCQv0fkgC4HqEE5UE4O7fs+cN18kd3PeT3YPDXcpTIIJd2pqtEsHEMSQQAAJA4GgiAAngaKKPawMBIDDeCEACGG9ErfGa5HURzgxDxwyBJrdKa3hdyAtAyHOXVLP7doAH9z21e3CWb+8nRftBvNNzVnx+xSm6EEDR7z2bvvVE/zG9q+cPrf+R6gjAngKeX1BgjdJ4IQAbGb71qx07B2ecf/0VfWI+6O56+LanXw7ObsqcZX+/sry6Yawtw1H9k5Z+8aJZ24+4EIDqCah1wpBJUhjrqo1+3pqt0uiscDwQAAJAIOYIQAKI+QJhekAACDSEACSAhuBq7OAmeV1jF8PRExmBJrdKa3hdWAJg2t917qfXLphpB8yH96y760eGZnPY/7cz5l7AfQQcx8kN7N7eP3zass8tP015Aeiue3Li9PfMdF92T5OmgGKtP2fJ2lWKsptFPlI7QLLf3/7yjAU3fHr+MSrsv/+dpy3qU7PzXnl+x95hpVCMmQVgbTmZ/MwLblp9ZidlNOydqdofhuwAh3WjBNsO0N66nBnh1ymM965uzVYZ71ljPCAABIDAUUYAEsBRXgBcHggAgXFFABLAuMIZHKxJXhfhzOoZ+rWd1MYvdfz9j3xizdv1Cf/7icQth2//p1XXn6Tf+cNPz1nxi12pEzf8cNnKafwmHfN62RW4b99v6aOVt1y54f3m8+oN+d52zMIlZ23+ZE9Xyh/s2Tvu++C2QveKpa+seZf/Ll8xOGw9dxijY5rcKq3hdcGmgK/t/sm+odyM+WuvXtAVypkXmt1FHzkc0xbCrx4ceB9g3/5D2gtAfXhgx3337Pwd9XNUjQac4d2b7tz+kqebAnpDrw4MzfzQirOp8972u6kp4PRT+vr+4vh07uCvf7Z74C2na8GatedWbAqoexmM7l7/rW2DM+ZfdcVC57l77t0xpAi/TM/dtf4bPx7s/tCNl8zrtDodyoeds3p7Z1oeGu7gnt/mZ00Z6v8/z1MfxHfOv+ryhdRO4M1td31n9/A7dVPAwU7xF3B/ufGOx/o7TVPAYWlesHfLfXunnd7dNcVRhQCH0hUdEMdlv7Zmq4zLVDEIEAACQCA+CEACiM9aYCZAAAg0jwAkgOYxrDpCk7wuwpnVM7RIAI7jnHXWwa+fqToIlkkAA49sOPkHI12Zwjl/t3rrR6bSwH94dcveg/TkpX3LNx+ct/ycG05xHGdKz7yenhfqkQCOv/5zPec43s+f+sWRRDGlAAAgAElEQVTXXsgG2H7hxVVLdm6bnhqacvLPN53nG6lDArjly2ZJv3jLl+pZ3iM4JmQHmH5Hd9/iZYu6TSe/gW4dz3eEZh/Xt+y0gS07hkOZ/BLAn33BTatPelbZARp9gMnzUNFIAI7jDO97bsvTuwaGXJpy+pjpJy1ac0kv78fi0L4dm7fvHhyWj97R3bdo6aI5FZpdhvIXVLrBuct7Xtq8a9hvDaA0AKNQ9FOagw1UV8hoUHoWkjbQ1T3vQxfM7zGdC4dfenT94/tozp1dcz68akWvajQ4+JN1jz43OJxz0sfN7v3YRYsJvYGn79uy+81hzxvjLo5gycpPgQQwLjBiECAABCYbApAAJtuK436BQHsjAAkgwvWd+BLAq72LnI1Pj6z8wsUbzmWP8rAE8PrNFz/xtVPPun/4+csPn/7G/zpHtYEXUMuZeQWuXp4F8C7dsPD3X/vUlpudnl/90wd6hJw9vWXabZnbbzjx9ttfWX7bFXefqdcOEkBLJIAIvyoYulUIQAJoFdK4DhAAAm2FACSAtlpO3AwQmPQIQAKIcAtMfAngxd4vLDv14S03H3z31kfOXzKtTAL4z2dmXdW/8JYr1w0/Nu32wt2bPnG1KRkYDwmAWhiOzNEB/+zGz61f9ebcV+7/03Urtn6z77zMdbpZPCQASAARfo/bamhIAG21nLgZIAAEWoUAJIBWIY3rAAEg0AoEIAFEiHI7SAC3XLnhHc+cfFX/wQvOO3jNnFAWAFXmPzVz67alS3IvnH/B8/vGLNFvIAugsP+FZxbe9Mobcl2qLyDTgaFPLvvVxSfuuW/9GZu7Qu4D8AKQrRxdIUCEXxUM3SoEIAG0CmlcBwgAgbZCABJAWy0nbgYITHoEIAFEuAXaRAJ4v7PrzvvOeXLq5++97KtvWnaAhf7PLn/mnrPmlz4313E4RD9gIvaM6hEWAvgrMvOsM5/9ylk9bAe4f/P3Zn27oJwIOfvgjBu0+wCyAJAFEOH3uK2GhgTQVsuJmwECQKBVCEACaBXSuA4QAAKtQAASQIQot40E4GT2XX7xv607vudXlxw69SuqIwBX5v8+CF/q6tol+ru2Jr7w6sovXLnhXHNeuRcA2wH+/uU1635/zg2Xbf0IexA4bDqwP3i1Hu0+AAkAEkCE3+O2GhoSQFstJ24GCACBViEACaBVSOM6QAAItAIBSAARotw+EoDjDD23ZdZXft8zb8Ybu3I3UFNADvu/cPznb+o5QyB0B2++49WBJTVL9N96/oMff+Gn9jEvPjXr2leO5/T+/7/5wLavf/v8Z8UOcHTLVx5Z/r+P37D5wpXTHYfD/tMWnn77fz9WrrbvmZ/d/Pxxyn0AEgAkgAi/x201NCSAtlpO3AwQAAKtQgASQKuQxnWAABBoBQKQACJEuZ0kAMc5uO7a713+ouM4x1E2fidV5u+xybyT3fiF9aueP7FmiX52220Pnv90oefcuTe/77jOg4M3r3t137R3bX1w6RJuLWdJAI4z/OKqi3du/LMz3/jWWb+6474PbtOEX1bs5X87+dP7HHEfYAlAdx+kD7tO/ouFf8YdCifIo8mt0na8bnD7Xet2v6UXL52e/o458//2430n0Duh3oSO0734lkv75NjRfU//6Md7BobcnOMk09Nnds/7m5Xz3sGjOX2r1y6ZTQcN79505/b+6X1XXLN4ZvBCjuOcwIeZbn8OjdM546R5S1fOn52eILup1jTbbqu0wZrgFoAAEJgACEACmACLhCkCASBQNwKQAOqGqvEDm+R1jV9wXM94beepn3qx95YrN7xfD/vazjMuf3FPgSSAVc9/b9a3Rz9/7+qvvte/qJQGLLtp9eZFTL8rBucLh7Y9sO2zPzw4kHGcKamev+pZd8P8eUztwhKAST24vO+c7+2+59SzMl8/s9O/GpcGOD2/euQDPXwh++Z7dFrBuCIS4WBNbpW243XMzHPd8z44Z7rjePv/Y9fu/e703kuuW9qtJIAZcz96xiy1IDPm9M6ZQfx/98N3bRvIdc44vbf33X/ivTWw9xde71WXzusMSACD/3rn+p3D3cuvueS06Y4TuBCN13lSb8/sTpYA3Dnz5p/6J87wwK7n+oeLsxfduGaetf8i3A1RDt12WyVKsDA2EAACQEAjAAkAewEIAIF2QgASQISr2SSvi3BmGDpmCDS5VdqO14Xi9s7uDV/e3q+i/ZwFYEX+1VK6uzd9c/tLnT2XXXNhdyhc74/WtfehuzYPTJ+/Zu0HOSFAJAA/QUBvC5YAHHPYnnW3/mhw9ke/tLo3Zvum8em03VZpHAKcAQSAABBoHAFIAI1jhjOAABCILwKQACJcmyZ5XYQzw9AxQ6DJrdJ2vC7AzL2hPY+tf6J/+vyrrlg4Q2UBlEkAxd0Pf3XbwMz5a69Y2BVeXD3ax50t9+0enrNk7Yo+rjupWwLY+9Ctmwdmnn/TFX0TPg2g7bZKzL7JmA4QAAJtigAkgDZdWNwWEJikCEACiHDhm+R1Ec4MQ8cMgSa3StvxunCJfvqdfSs+uaR7Ci1b2AvglCVfXNHnSOp+38obz59TtraS7d/V5Q0NuTPm33D1Ai0AqCwAYzrgOF0S+bezAHKDOzY9uPO3XfPXXr2gTF2I2T4aezptt1XGvmUcAQSAABBoHgFIAM1jiBGAABCIDwKQACJciyZ5XYQzw9AxQ6DJrdJ2vC5Yoi/V+F19q69aMjspEoDlBdA1Z173DCHt3vvWXLdIMvzthxIUOt/Zlf7dkHtKWRaANh0gK4BZvb0zO2W0ITPGlK6e5WsuPMVXDmK2fRqYTtttlQbuHYcCASAABI4YAUgARwwdTgQCQCCGCEACiHBRmuR1Ec4MQ8cMgSa3StvxunCJ/oHn7rl3x1DPqs9fOEckgAqFAOtv3TbYvfDGy+aXJevzaMXe1dcudZ6+c/1Phmd/9JrVvcLna3kBsB3gtMGfPLsvd9qKa5fNScZs0xzRdNpuqxwRCjgJCAABINAgApAAGgQMhwMBIBBrBCABRLg8TfK6CGeGoWOGQJNbpe14XZiZs43/0JwLv7TiL6tIAI676+Hbnn65q/cz11wwM7S61mjFwe33rtv91swFN3x6/jH1eQHsf+Ku7+zx+lZeV6HEIGbbqI7ptN1WqeOecQgQAAJAoGkEIAE0DSEGAAJAIEYIQAKIcDGa5HURzgxDxwyBJrdK2/G6YFPAt361+yeDw1N6lt348bnlhQCObgq4f9td9+0eclRTQGf4jd+80nnaZUvmhkL9ctifLrzusvnTazYFNB0BBjl3QHIQJvqj7bbKRF8QzB8IAIGJgQAkgImxTpglEAAC9SEACaA+nI7oqCZ53RFdEydNSASa3Cptx+uCdoDJ9PSZc+b/7cf7TqDFDdsBOlZRwFu7H/vBv/fvH/aKjpNOd57Qe+FVS7rLsv0Hd9y5/rmhGYuuvup9LtUIWHaAzgl9q9cumR1qClgcfPLudXtG51xw7creCd4ToO22yoT8vmPSQAAITDgEIAFMuCXDhIEAEKiBACSACLdHk7wuwplh6Jgh0ORWAa+L2XrGdzrYKvFdG8wMCACBGCMACSDGi4OpAQEg0DACkAAahqz+E5rkdfVfCEdOdASa3CrgdRN9A7Rs/tgqLYMaFwICQKCdEIAE0E6riXsBAkAAEkCEe6BJXhfhzDB0zBBocquA18VsPeM7HWyV+K4NZgYEgECMEYAEEOPFwdSAABBoGAFIAA1DVv8JTfK6+i+EIyc6Ak1uFfC6ib4BWjZ/bJWWQY0LAQEg0E4IQAJop9XEvQABIAAJIMI90CSvi3BmGDpmCDS5VcDrYrae8Z0Otkp81wYzAwJAIMYIQAKI8eJgakAACDSMACSAhiGr/4QmeV39F8KREx2BJrcKeN1E3wAtmz+2SsugxoWAABBoJwQgAbTTauJegAAQgAQQ4R5oktdFODMMHTMEmtwq4HUxW8/4TgdbJb5rg5kBASAQYwQgAcR4cTA1IAAEGkYAEkDDkNV/QpO8rv4L4ciJjkCTWwW8bqJvgJbNH1ulZVDjQkAACLQTApAA2mk1cS9AAAhAAohwDzTJ6yKcGYaOGQJNbhXwupitZ3yng60S37XBzIAAEIgxApAAYrw4mBoQAAINIwAJoGHI6j+hSV5X/4Vw5ERHoMmtAl430TdAy+aPrdIyqHEhIAAE2gkBSADttJq4FyAABCABRLgHmuR1Ec4MQ8cMgSa3CnhdzNYzvtPBVonv2mBmQAAIxBgBSAAxXhxMDQgAgYYRgATQMGT1n9Akr6v/QjhyoiPQ5FYBr5voG6Bl88dWaRnUuBAQAALthAAkgHZaTdwLEAACkAAi3ANN8roIZ4ahY4ZAk1sFvC5m6xnf6WCrxHdtMDMgAARijAAkgBgvDqYGBIBAwwhAAmgYsvpPqJ/X3XvfdxKJpPxJJpNOgv6oNxKJhLxIJFKpZMlx6KiEk0qlSqUEv+/QKU7CcZwkHUXv0EmJpOPIE/mIPkskEqVSKZlMyCdygHxaKpX0YeY8+sgcYx2uzrU+CoxWfpZ/JD8zL+0jDbB8O/51HaeoP6JbcJwS/y/wkLsoe5OuU2O9CA2H/tT3YIDMZPSZgps8SqVSqViSEek5P5WXvXP/qtZMzvu2P8gzV9Y3H/+o+nndSy//uiJWoRWRnWAuIEDRrgysi+MfwRvJrJMclizR5yXea+Xjh4aSQ0I3bs9BH191Te0R7HuUrZkIrHLJSdCXx77BapiXw5Xg7w/dWuXtVQXgsrcrHFcRheqzLJWcBM/FBm7a1M4a+6f+rdLoJsTxQAAIAIE2RgASQBsvLm4NCExCBCABRLjo9UsA3/7H7zJFVyxduDqJAZqr63eIy4hGkCKGltIEXlF6OeyIJQBRCTTLK+f5AcpvUzgjNJTTKkNqlOIACaDSjqt/q1Tcr/XzOkgABCDpAZAAnC/e8qUIf/4wNBAAAkCgjRCABNBGi4lbAQJAwIEEEOEmqJ/Xfef++0wWADN4h8P5nBFQovgq6wP0l2QBqIi+k5IYYDKRlECrjvSLUqBCr/SpvNbxQskTEDJOl6NYYpJJkYTZmSVpNcEK4EsYOMDlZXAzmv5UjWBGkoipJQf4kUv7TRVntg7kEYqSFsHBzkAWQJXg/5FkBFj7wI7rh7ZHqVSWBWDi/BL5l5fmEbcsgP985eXQLYUCz2pL8AKaIxXOahX8AXg9+DD+yw60c8KJkpPk39BilV/XXNEWn2rPVu9V9W94wvq17FHr03GQAGipVUJN2RyrpJ5USCjQXzdKJTFZFmGo7PEDY/hpCNbbyAKI8DcdQwMBIDBZEYAEMFlXHvcNBNoTAUgAEa5r/RLAd9f9o4T3TdifnknGPzMDKRAwSft0GL0gYcDk/xsOrxMB7I9IHTAsyDzX0Xsi/3bVgJ/WH8j+VzzKfi+ULm4zPcNKksmEJMvb+kI5WzOpBEZS0McUNV2UxHO/EKBSKrXFpKy1rZb9XnH5q2sAlSQAnpFJ/jclAPEsBKgkAQQIq70KoTUqz1KX5BNzmC8BSCULFwI4JDE1JgEYiap8dSpmyteg1jKCLwGoyZYSdWcBlPNx+rKwElUqFctLFaqVPFR838z8yCQAHx9IABH+kGNoIAAEgIADCQCbAAgAgXZCABJAhKvZiARwv+H5PuGXsD3H4yULQHh/IplS4gDnCpiHyQLwQ/jaREBEAROH1y+U50Aw5q/qCPwCbp0vIApCaBw9ssDoh+/tF1xJrk6sUgeg8xOC19IHKwqpJQwJ4aorBtbPDkkHF7YhCUDC+ZUeqs5fBbyNkUDwSTgFgD+NiRdAv2QBBGrZg9F+O9RvxaXDuoz+yD+EQPEpLS+48goolwCCdfu+1KC3YiBobykRgeQRs0Y18gvMvelj1Lo2IAFUyF/QQgIl4FRMOamcBlA7C6A+a4IxFYbStKnTavyo1V8zEuEvI4YGAkAACEw0BCABTLQVw3yBABCohQAkgAj3RwMSwPr7idpz5F89EcovKQDqAyFnUgZALgCm5l8TfFURIC/lY07/p38MR7dD8UYLUBYDlkhgqIY4BYYC+LbuYBOb8uf1eAGEQqnVBtRLxV5ulXz+avD8BiWAihqApQto5zv1lmUq6NcACEPVdQExkQB+/crLhqfTVIMMtsZChCSAKniG/Bptu8BANL3GEleMq9sKk3lu1qNMAvAZOPlnWpaE4ubI4kQ496HGD0G1zWN8AcPn1pmrUJXOj7VbK38u34niMVOPgQQQ4c86hgYCQGBSIgAJYFIuO24aCLQtApAAIlza+iWAf/yndcr0XxwBrb8kKcDY/PPLVDKZ0tF4n4xrN0Edi9fmgpIdUB7Vl2RtE3c1RgBWJJ6lBEsCsPl8DQtAm7CVaQemmsCYDtCt28swpgQgWQVlvKtyCQAdVlbEPuaqV+oUwJxeRbSV+X2bSAAmpG8vRAi0YIZFBRJKufHNSgCiV1VbnfDG0BpAma1AUAKQSgQldoyjBKA0uMp70VxQ30wVWl/x7bEkgBpmAYkSJIAxv904AAgAASDQKAKQABpFDMcDASAQZwQgAUS4OvVLAPc/sF5F7ZXrnzIHVBHLJNn+qRwA+iRlegfo9mRM9znUb1wAJbBPZn/aUNBqBEgDmxJ9ai7glwro0CR7BIZi+FZqgHIWsPMIQkFN3YAw0FvOVgdEDPAzFHyephalSuJ0haaANdKja39UY/kr9gtUrDOUBcCjyEd+FUDQHTAuWQADr9i3rFP0KxDvGqH1CpAqvSBk1uDvH73u4Qz/0FVqpACU7y5zI3aWSvgwKU7QfgQqC6Asgb8aP+ea/0DvAGsDJ8QLIHB1+b7xYywlq+omL6s8qLRJq6oExWM6j62xq1EIEOEvPoYGAkCgfRGABNC+a4s7AwKTEQFIABGuegMSwIP/xHX+qhZAdwEQJ3/1x0gAKUoBSGl1IGmZ/4sEoC0EVBmAiogao0GbxgtbSaVoEJvME/MfQwLwKwvsFPEQ7WHLdEgAJAu0twRQxa8xvhKA33SgnK/7Pwmc+VBNAkgkSsWoJIDqCS16cpAAIvzlxtBAAAgAgTACkACwJ4AAEGgnBCABRLia9UsA6x58QDUClLZ8qgWAxMipbFkEggSRf+kNoMgVHyGVAyqjX1QArQUE+L+E/U28X5cA+B7wehwVw2SWYbsIqhCuXVYgbQhUpoEpLBd3P2UHZxL+A55/pgDBdhk0i1HBfD5QtS6B1grhWWuEKp3ZrAXXNKpmF8CgL2A9WQA8NadYKtplAn/1l6fX2Gr1b5WKg9Qf2u0PZgHULv7nfRBio8YS0iLK/tIYucdKvVetHH0/SE26AxkBsloUVC+7wwqXrB4oV0qWHsT0orTekAmFN08lTl3ZXlK+Fzq/httdBjeuusEKO63C6lU1GqhkNBg4v8qZx3TCDjDCX3UMDQSAwOREABLA5Fx33DUQaFcEIAFEuLL187p1Dz5gUgDE9l9RfmkGoF847AJIzQFEKeCj7PC+rgKQsgC/ZZvuHaiSlu30fiGBPBqR+VC1v2Zrfi8AIzHoI6tIAPyxbbrmczPNbYJdAEP2bGX8sAIjKtaomR6znNpO1a5fA6hXAnCcYlFLAFwR0BYSgJGEAjzdgjrk6RBo5VBWWRBe4kSJJIBiucmD1o7s72pt5pwoKVpeVF+nIHd2wk0Bq1aLVBQG1NckMKYSAo6A0Fc/pVxKgAQQ4e81hgYCQAAIVEcAEgB2BxAAAu2EACSACFezIQmAYvvM3APBeeUEKO7/jkgAKS4XkNCj4vrawc9QfWUSyNy+JAYBnNjPdnaBnH82AjC5/P5HVgqAqWo23oFGf1DjWecTnsS/mMiRx4BP9AIB2mAygn1QmPgYxaBsqcZNAjCV/OW7IaQONCQBSDsAGTwmEsCvfzsQINKyTpXsEiswU7ULjSliuSudKQ+Ri/gSQKW0jjIJgLZmshSUAKqY64c9BdRrk2hi+h6WyQeqyMXvK6nwaIS8MxCWJmXuk8eqMtKR61V1Tc3MAVkAEf6mY2ggAAQmKwKQACbryuO+gUB7IgAJIMJ1rV8CWP/QgyIA6PiisgNUpv6SBUCtzPwsAL86QAX8xTdANwJUUoLkKyvyr/UFTZektsDqF2joi+X279cXCM+3RAqbdgWy/aUNGw1CdQdhDUAQr+gRUJE/VSSBPEbsJQCrKWBMJICXf/ubCju+PgmAmaiQfG6IUOEsEbDMikvfBJXTErpuaFlF06okAVQo6KjIiQM7TUkA1D2y7Lr0lfD9AfXHdfFs6+CABMD826+DqZjDX13KGrtlReXJlXfGpHkc24mmgBH+qmNoIAAEJicCkAAm57rjroFAuyIACSDCla1fAvinhx9SjQCVxb+w80QyqW3/+LUjRf6U4896AXMtyR1QsU3REdQbOjdAxyXDIX51qKImEtlUPN/uFxgUAbTZoE4ECHI+iwapDARDXuyKbrv3W+B9m0jRAIFMci5VkCbvQi2LFVoDjsXo9Lk6/O2vv9Xyj+L25oNAHkBjWQDxkwBesSWAYO1FEJlgiF4rPNq4waATzPz3QZUTikomYEHIAGrkIv8dyUXgShS7xsDeG/YXtZwRqwQVK/FAtm3IWUDXxoy3BCD70Z9iZY1CbdtKmkb1j/QnwbOCnQhLkm5SLFH1SdefvK3Gj1r9thER/jJiaCAABIDAREMAEsBEWzHMFwgAgVoIQAKIcH/ULwE88MhD0ufPr8zneLvy/+NYJksAht9LzQBnBsi/UnsvvgGmokCb+fGnXLTPDFoXEsgpvre/T9eVFuCn7oeSBezKgZAIYL+0mZD9vHKbgCD/51chCUDC/qoIQsWiqyxgjbRroWvlIVQeibh/wknYvL/C85pNAWVGxSLHwJmcxacQYMCSAAxEdpfFKon3QbXA5/Oh4v8QuzVpGrUPC6SE1Kb6lQmxLjmxmX1F+SBRKvH3pUJfyWayAMr34JFl/dfatD7mWtZQmhXxfscpFooFzyvkC/l3vn02JIAIf9YxNBAAApMSAUgAk3LZcdNAoG0RgAQQ4dI2IgE8LM7/zE+M/38ikUxT0z6JkQrdJ3pPtgFCkKV8wLBu9VJKCnRUUmf1V5AAQoZ8PuOvIgGEIvkhWwEDpaGRjUkAFcq2gxJAgszdKksA5fneJihrf2SCwtUlAL4LSADW9yKEVeBlTW4fXi81ZjnRDTUmsDZShYh5xWoRcZ2oRwIgZY1qY8KdB+IsAYgsJcqSJDqIw0ShWCgWC4WCVyh4+Xw+m8u6udzc9/43SAAR/qxjaCAABCYlApAAJuWy46aBQNsiAAkgwqWtXwJ4cOMjCU7pJ+s+leTPVCVBhQApFdonpzSRACRlgCqzLftAlQJA+dScCqBTAErc2NzkF6gqfU4JsN0BbClB5f7r3IHyj7QNgMm/rsDuKvL/QAmA5vwh9qVfmlBtyIi+QhZAnUFXP55fVQJQNzJ2FoC2+jMbSE6xT1RNAZhsnv6XtYhZ/Vul4n6tP7vbzwII1qsrraW8iL0MqCDUvgRQaRF9LwCZdsUUg4b4f7UkBZMvYok8VnW+Rk3rYqVAiUDNjJEKRQdKp6v101HnhgwNUX6WXY/CCBZLJSL9RX7k8zn+Xz7jjroZeoxkRheftxQSQIQ/6xgaCACBSYkAJIBJuey4aSDQtghAAohwaevndQ9t3KBSAFQ3QC73T6ZKiupTDXySzdJtCcDi8MrYTwiSkQDsoL1fYqDUA7brD9gF+NkEdUkAlQh8tbC/XWJgPTdKQsU88zaRAKgMoFTqnftXNbZa/VslnhJAedY9r3I7SwDB4v+yZamuAdSX7R+woxBpidl/zisQ5yfqn8tlXdd1R5n7j2bcTC6Xyxe8iz++GhJAhD/rGBoIAIFJiQAkgEm57LhpINC2CEACiHBp6+d1D23aIA76ytPf+AJwob50ICMJwHGSKSn396P6FBNnE0GpDtBVBCYLQKUQE/Hg4Ut0LL0p/+qUf9UkzeQOWP6C/mGmWp9P8yWDKl5vAU1BywqBBIIaPgKc7BxqLG8Wq94s7opJ4zJKibsWVFv+yr0ATZBfvABCiQD8sljkbHRi/cVCieq0C/Qo/vczz46HBPBbmkb5fZfF/zVTlUMpkYSfhM4ML7G5Rz7eD8nr4YNaj+w/cuhXrSMsO4gKS8OdMcPv+10uLXyVW57Ftv00B07WCNoOVuvjV237qDko784q69pQZUH5GCWnyA5/BTH58/I5j/7LZbMU73dd+jubdXNuNpvLkQ0AbTd6XLbqf0ACiPBnHUMDASAwKRGABDAplx03DQTaFgFIABEubf0SwMObNgp55yA/5f4rRz9N08Xjj8m+9vz3y/V1E4CgsZ9URxunQHmRTKq+63algMkdYGpEBFauVSqVUuRQEMj2J5f1UqmslWCAHNrZ2vZzGVYQt/MC7DUIsraQBKDoqMUt1alHkHct9RFNSQDBtH9tyU7B2pKUaJNDm5fPe55XOO+vF8ZBAvjNqyQBhN3wqjYF9GsutOhTkZmP/WZFqE1ViL0WtZeS96UPpBT/26eQTkbtIpVAJS+NR4Ds3oQjOpj1qM7Xa0T7E6LQVVvXOjQA+1bUMLqepFD0SsVivpDPU5l/Pkup/vyfmxnNZHLZbC6fL3hekYsCZBbSE/TSlWsgAUT4s46hgQAQmJQIQAKYlMuOmwYCbYsAJIAIl7YhCUBM/SUNIJlI07MkdUnjdy2DAMkV0C6AqguAlgbssL7qE2Cl64tUID31xE5Ak3F6ojwClNsepxqQZqDbqFkxf+sqgQQBK4Qb4PiG85u6Aw76Vg4gl0sAYlggU+W/FYEN8veGiRiP07AEoFh/giK0Jg+AYq8OEf+ChPwpJsu8rVDIEVfL5XOFjy9dFisJIHjrZi0CtNg4LyZU/0VfwQmttV7i0Ol62fQmDJJuJVDpNfVFoYpAmf3iSwDM/42mJGeNJQFwwkG5BFAjXSQoMTz4YY8AACAASURBVARvwXyDqqxtFRVA3hbvCDmT4v2U6V8ig78SSUe5fDbveW6WAv5u1s2OjtCzbJb2VT5PTgC86ZS7gfr1oB+Li1egECDCX3UMDQSAwOREABLA5Fx33DUQaFcEIAFEuLINSADf2yjBfUmMTqXSkt1P0T2L86twv64CENrCAflSMknGgXZoPcm6gOFmykEwoRL+7ZYBpDWwDyErBIa22acH6HqIvds0p9pz031QD2Rit2ESXkUCsA8zEkBVAl+JpzW20NUKAZThH7mySRkAZWnTg8zZJeZPYVtO2M7mPC+bpXrtXC5/1SeviJkEUAN5M9NqRoyVjf3qCHv7GNjdKMrrQcqxUrtOZwGoDcQqQCCJQIf9Ve6KziOxS0f0lyBwkdDk6aXeBMozozrNr565UOETP21BEvdZCSgWPa9IUf1cLu95+Ww2m3FHs647khmhhP9c1stl87lcoaR9D9XALORJPotodonEqk98qsZOq985srEvDI4GAkAACLQ1ApAA2np5cXNAYNIhAAkgwiWvXwJ45PubFL1Xdf4pHbFX5c92/r8xAjASgGFTgSfSXIDjjLq+gHkNRyC5l6AigWQQoN7yJQA6wKosKE/dNxn+Y0oAEq5X3QcU26tHAlBsTzcCNCvFEsBYlv5ayahQPV7PkpdKxsqODxfGLxkIxSLHbKUlG/F+yvSnvmxeNpeXsL9LJI5euSwBuG7uy//P5+IjAXBDySABDob19WemakNJSSYRQy96QEeoyIQre/gbFwBzpUqZAuVSjikEYCMH+iNtGEKaRDUvAHUb+rzy8X3xg0oGVJRe0esjkgAEVzVJNYLMTuz9xCmCuH82xwH/jMv8n9z9ST/KunnPK5WKPJtSidN35NeAKxpYnTBJNXytVZ9AFkA9X3EcAwSAABBoAAFIAA2AhUOBABCIPQKQACJcovolgA0kAfhF/mT9p0J6KSHtJvlfAvsStzcm/7Y7IH3KBEPcAUNH2uYAodxnPRq9TS4AKUkrUJnWVn6Bnb8dKMOuEEfVWQw+s7KoZkURoQYr0x9RU/caTn7+CHXKBGVbgPi+MvzTHJj9/Yj2E2sresWcZGtTwD+XJ66vHNo95vtZl5MASAbIkl1bJpv97jfuiIME8NvXXi33AuDuknSnInsEHgEMJcxsrP55r/kcvp60AnU0eVJYXgzVo+h0vLKxCIoWVO0vcW/WZlSJiJBtflSubajs/kDsWgarWBuSJGCqzjGUziBXZ86vp0BfxxLZ+/EnlMHPWSOFAmWM5PJU2D/K/fxGR0Yo8Z9EpJzH9n5SLSA+odrfQF4k5SN7t/ORhVUXwQ4wwl91DA0EgMDkRAASwORcd9w1EGhXBCABRLiyDUgAj35PdQSQxH4q/pdK/BSxEssCUEsAxKBCqQGG0msXAI72B8WCihKAsQ00dMvKJpjAEkDF+HM968252YoOS165SvYnh7+il89nvSwF/jnPn2L+VKtNtC2TybJPe5ZS/0kU4I9zOTeXfez+B2tcuv6tUnGQ+rO7I5IAGuHbdAe0jQNdAGrVdIwpARhMjO3f0ZUArBp/6dFJRhHFYqHklChdhHNGcnmXdw7z/uHhkcyom6VN5bAXgPRgMFqG+lFgGwMSAFgUCNWqiAoCCaCeLziOAQJAAAg0igAkgEYRw/FAAAjEGQFIABGuTv28buOj3+NMefojXf04JSCZSFAoXlXpB00BdBWAKiCwkwJEAlCKQKmUTFE6gHnH9guwnyu+YRwJtGGfURZqZP7X0wIgVO9dwzWgRkxY06JwU8DQKtaOKvuMsUpfQGnBXpS/patfsSTG7Lm8l+UgP8X983mXm7GPuPROLptjvzYm/Uzn6GgybC8UPe/xR74fNwnARkmi+SYLoBxA/Y46UK+48sOzb62i8lLWP8/n/GMuVm0JQOL+5VkAZj8H51ZZa9CFEVWyAJSHpt+j0oxJ0XgrI0WTf6nwl9R97g7hFbxCnstEmPZnMplR2jUsHble3mNbfzqL7Awl9cY4EKj8BJ65zvlXrh2hRABq5lG8GFkAEf6oY2ggAAQmKQKQACbpwuO2gUCbIgAJIMKFbUQC+L6i/MoLQIsAzP4p6123AAg1BTQvdXifI/+aPRDvKtG5Fo33rc0qhPp1jr+q2zdxyKB7fzl7D0oAPssyfoTlfCwWEkCgL6DUa+sK7aKq7yf6TmH/IvF6/p+bpXpt4vkc/8/lsm42R//m6Y1slpu0U/02jcU1GaWil3t8ww8mvgQQ6hEYKASwWLGh5P4dh3ZCPbQ8NKBY/ZuHKQRogQSQ0s4JpkelPzftl6HeEf8ApSHlpcw/l6dsENcdHc2oP24mQ10iCrRJON+fvQz4e5MiTYGeSaG/uZDqbqh3rDbu5FP9JpklxylcsqKW8WT9CSMR/jJiaCAABIDAREMAEsBEWzHMFwgAgVoIQAKIcH/ULwFseuwxaQggOdKq2Fcl/Erur+H1coAK1tNzXW9vhfSlQbjf9s/k/1t1yyotwA7ym/Z7enjDQHROgeUOIFF92xbOylxWqAZVBp8ZhgLFQaOBCgRSKwjKR23MNRszsKyKtSnjmmrJS5R7XeAS7RL39POyHtF9acDmed5oXvz9ctmsm6FqbcnzJ2pHTgAedQHwqEk72QKWChTQJWqaTkxJT0k4TjaX/cEDG+MjAXCQOTAdfk3+cjoGzZ+GLfpMg4DyWxHIDUfWSexBFanSaVWX23aNMN3+/BF43/tUXDcCCDj/B+dfozCkbOsG9IaUBOCt2aukA07QKXHRP/N4Shzh1hBU5Z/3OMSfdcnaj/6jChHOJCHTf6dU5Op+fRv8VSlRt0KuAZJ2E+YGmefLHAyyqmEBiwKmKKDkFC9dCS+AMX8hcAAQAAJAoDEEIAE0hheOBgJAIN4IQAKIcH0akQB+oFm3dAFMGUN+leiv/xGNQIi/FAiIT5gm28xTWCPw/cNUUwBfK9CMWrEJ8QuwGg2IXb+fL2Afz1TP9/OvEcyXs4xnoQ10iKLbakQtnhy2sa96bD0SQNGhBG3pr06crZSnbG2v4DFHG6V8bTeXz2dz5PiX0XX95NaeyZAsINpAPl/Mkz8AZ3FzX3dqF1BMMJ7paVOOmdqZSiSHXXfDd9bXurXzvm0+LT1zZaObsv7QLnkBVEJHaKSpP5d0f/NSz8dIAIZ7q74JbBpobAL9dHrRomquab2fhrIAlOSg/f9UkLymHWDNApPQNALGiOTJKWn9fCfWRVSSR8kh5YhtIlRLiMzoqEsef8T/pTYkn88XJUeAtghRfXH9kKR/UeJYTRAtwG9zIHqAzf8tJUy8EBOqgQWpWaXLLoYE0OgXCMcDASAABMZAABIAtggQAALthAAkgAhX8wgkAMnZTyalKaAK5rMvoHIBE2lA+HkpwRkBpsOf4Vr8OWUUG1/0UonPkj5qwjf8ICv5izGRsLO1bQnAD+naUWLtLmAQLCP2uq5A2ambKudA/NZPQ7DCvqFV0RMYwwJAnRUwsffd4qVuWoz9i6UicXfi8B6F/QteNk8R2lzOI9qfzY66GUr3z3MqABM4YXEkD+RyVOEv8oFTShSI+XP8nEcuFp0iGeUnEoljjzvm2M5pHan04Uz2H791T8wlANsLoIYEYG0cc4bsrLAEYHrVB9Sf8Asrkl8OUFkmfGiJjf9fBQkgnMIQ6hsYuFiZOhCQAOibQ/tIku6dRImM/dSjWCoU8iwc5SlDxM1kRkepuR+limRyuWyeFKICW/uXUrqcR77k0oUhFNiXr6iWAESJUVMVgYDfsPP/6U0WFzhzoFT65CUoBIjwVx1DAwEgMDkRgAQwOdcddw0E2hUBSAARrmwjEsBjTMDp//wzf08Hg/9Cz1VJv4nx67bgTor7/xl25CQSqRQlL9vZ3kpOqFTVbxKkNSupnMVtDqsWtA/xqJCgIE3gggSSpuxXAVSRAKxhKzStq0QbVdK0acbOtmxMzkslaunnefmC53oSm81RYzY27ec/9JoYHBm10WvK8efmf3mu8Hc4yb9Q9ORGCgknyQoAz0xJAJQCUHJSqdTbjp9+7NTOqR1Th938Xbd9Mw4SwKuDrwU4eDBE79sB6nUp6zsXyg2plQVQXv8/Vip+zYwAPZXAIFWyAKoF/Ot+v1wCYJItEyzmyOGRXCLJ8dHNZlS2f2Z0ZHTEzZAtBJUDmK5++sssgp08yrNsQrUGsqHkYP0P55Y4Du84a2XkhTgQloqrL/1MjZ1Wf8JIhL+MGBoIAAEgMNEQgAQw0VYM8wUCQKAWApAAItwf9UsA3/sBFQJwYrAUA0sWgKJbwvkNP+fgqrIJlMphcgqwuTSXERgJQHK8jWlA4MhgRoBkCljlxgEtICwBVIiyBihcSAJQZubVz6rGDxuXAIgyCeF3Eo7nkd8aFeqztz+l8DPhH8lRnJ8pv/j4cW0/SwJM/on/F7y8w2btXlL6uZdSwvUdT/aNl3SSlAVAYVumZSQ0GAnghBOmT5s69dipxxx2C3d8/bb4SwBWrruSZsryLgI7RPcQqJwFMM4SgCHPQalIZhjKAqib6vuE3ObaVuE/DU+lLxRnp78KhUKpyK4QrnoMjxweHR3NZt18PsfbrMRl/kTVteRFm14sPPw9UGmKYbSF2utz/IL/gARAG1OZEfD7l3/qKkgAEf6sY2ggAAQmJQKQACblsuOmgUDbIgAJIMKlbUAC2PyY1AZr1k8knkP/qqya6/8VhaCYvy7Il/flHvS5kmJMtF8RfKuqP5Deb07gSgMewR9Kj2mKCayE7UqpBDaOwatU0BQ08dIFCcr4LBwErpqeHUj1J+5NR0qyNbFSivh7Rc8r5AvFIkX5deV+LpfL5Ipkz57NkgDgujkvn81RqJ/+yecKXOXPOf4U5bVirSrGmigSIyuq4DPHXTXnl0QDE5FNp9N/0jXt2M5p06ZMO5TJ3z0RsgAM4TRmD8FlNUup9wmzXE6PD2yPcnpb251hjE95a6pVrvJ95ap61YjPFrlCh9eWBhK6K6Iwat3Sr1iivUQxfxKMqA2EO8KPjDtKiSS5XEF19KMtqCz+dJU/1Q3oBn+1b9MkrYTmrLa1mhJ9yFqTH/kvFgrkIsAiVbFU/Mz/WAsJIMKfdQwNBIDApEQAEsCkXHbcNBBoWwQgAUS4tPVLAN/fwlkAHNvnynzF+KX0WGcBKKKVSkmluZB2VcAvFgGSHWzHG81hJgPfT7w3EgCrDez+dhQlgApJ4DUqtIMfMfPnmnyK83Nhdr5Adv0U3tdxfq7Wzo7kC2TUTrZ+LrX18yhyWyh4RY72l3iQRIKsAiW73/ISYMv8oARAckAVCSCVSk0/btoxndOmpjuGRtyYeAHULgQwXwbqlFBm42elaah9ktQSgHasN1LUmGpO4HsXAwlAov26ol6aRHB3COL4ecr0J9lodJSc/TMZ2ji0b3LMyCkz3+hsymzD9EYQCUBEOjHdqPKQRJIKH+qYv2L92tCCJqidLRzSnqghQbFUuvozfwcJIMKfdQwNBIDApEQAEsCkXHbcNBBoWwQgAUS4tPVLAI+SBGCc/lRTQCHkElHXXQDkpW8T6L9QKQOKg2kGF+D7kkCt3/LFAS0mVDTmK5cOyg8L8D0rtyBswGYzPXZYU9yICWXdEoCq9KdziLRz7n2xUMxTLz+q75fWfVnK7XfpfxyoZSc/+jNKhn85cgHM5tjFPS/ugE6Bmb+kwlNKAbdrZ0YmXFiiwkmOv+osAPF3V5n/kgJgorOJRGLasZ3SEeDgoeEN9z9QY6vVv1UqDlJ/gTdLAHbE3h7Pf18VvQtxrWDpbyQAAo2tD2plAdSwAJDL15YA9DHVNgktjfIvVM0qKh9ZfiHJHaGTEtLHkUi0Khihjg/UFmJkZDSTGWYFQBJKKCGANgw7P5iEF0PvRajzM/iF9VetcrH8/k24n29Y2gDIrjObSm9J7kDIJQf8pEAbV/ZtInH1p6+FBBDhzzqGBgJAYFIiAAlgUi47bhoItC0CkAAiXNr6ed33t/xAUgB0LYDxAhB2ZCSAoEugnyOgjrEJlakCkDe1E5lv5ya8y64jsKlKkK77QkCIs5WTN1O8UIlxBYii4ZmqN1rZUujB/WpokwTNdmtk7MfGbOTKlqFU/hwl93PE1uWEbcr5Z/6v7PxYJmAGxw+K6udkTMmsKFJVP02y5AQkAMXoLAmAZQJhZ0VKDfA94o01m9MxtaOzY4pTdIaGD2955PtxkQCqVKHbRn++G16w5kLfgpIAUmJdP7YEUEHfCWgPFVSGMFoVZQLZl5S4oaPuFUsYzFjl1xEHB8chqwhu6iftH7Ps65/JuBT2z+Vc7hxB+0XX4IhyYbJx+HtqDAv5iRaQVAtNP52kbB/4Rf5FH3if9ps+FsL4pQxAcgBIAiMVKikdBpLJRCp5xeqrIQFE+LOOoYEAEJiUCEACmJTLjpsGAm2LACSACJe2fgng0S2bFftXpQApHf5XUcagHaBOA2DSJukDhsyXh/RtLaCsit8UFIRj+8SK2eWNHyplQL8wBgGBcKvJKwgdZhGwsKGA8nKrwhAVq1Kcmnz4iyVqxlcoFDmiz436iP57xNlywviJv5GxH2UDcPi/wGHbAhVKs0eg7s7ORMopFSQQLEBIcz/mXJzxrxOzlQlgiWzndAtAkQBISKACDKFnquu7YoCpZDKdShULxVE386Pvb4m1BKCpvpVjoefrbxr1Tqkk+Skm9k4E3Eo4URtG99ALx+TLigSqhPdlIdT+Cx1T3krPzNb/SE5Vw/C/qlTG8m4kj0hi92QFkXUz1Ngvo5r65ckdkpJLhG7LHbP3gdow1MGDwZFLKgWANCRpISg5JOoG1FnmfWs3GAnA7+2nFQTeolyfwPtXJ/77iQHyA5FKJlPpdCqVSqVTl6xYU2On1Z8wEuEvI4YGAkAACEw0BCABTLQVw3yBABCohQAkgAj3RyMSwOPG70/+L72k00vOv9gBJJPU50+90LkBEt5n8z+xADDkPFTyH6Ty+jDdaNA/S+DQTQRUsDcUz9dUP8T/fTdBM0gI3PLMAn1kxQppqsVn2k4hz4LnZT2XorReMZf3iKgR2Zd6/nwumxtRrJ+8/SjYn88z8+ecbcXlJVlavWTO7jdXUzclCdUh6zXHKTCho1wLVgbkEfL/U6bxOpBLXRjEpK1QzHvekz/4YY2tVv9WqThI/bzutdcHzQiKvorUobdORTXGr3RXJ2uXSsFKmk9oIwl7C1XMf0+q3nZqrGKlS9KQPHhR1dYHDqpoDagj/KG9ZKg/vZ9UsXPqDVEsFrkXBJWNcOaImxkd4c6QWWoAWShwgT07Tar+muquS7yF6Otm3YgRhlgZUt8g/i6pchei8vxNJh3Keij+r5IRJMZP5gKqAEAJSxzw5/lwIoAjvUOpZIh4Pz060vzoSC//6IoaO63+rRLhLyOGBgJAAAhMNAQgAUy0FcN8gQAQqIUAJIAI90f9vO6xx38ofn4UZySHf+UAKKxGOQVqhq/6BmjGFZQAfKof0gACgXsd19V2AwEJwM4jCNFFw+5MyYCVWW0nkqtp2+CaWgJ7EP2c7OeUB7vk1FN1f4lc/T3O3fe8XC47ms1QkJ/N+13XHZUO7Dki/GT1R9kAeW7Hzjn8qqyfeJwE+HVA2UgAik+ZSLNEiYV52g3YqPmfNoqTLACRSJQZgfJk09ZslgRA5dqcfVAqObGVAGQJhIdza70KGffMw/kI1bshJRj5KQNW1wmzvqYnRWgbmHaV9qVD30MjAYi+ELKKqCwBqKN07F0H5SU3Q9QkEmTE4Y8fbPA3mnF5XxHzz0mBvbhBaGXDSACMEH1cKJMA/GYENSSAkkNZBELqzYZUL+1yfw75y+6SUhNT+i8okVzItF/+TafTqXS6oyPNfzoWL1pa40cNEkCEv/gYGggAgfZFABJA+64t7gwITEYEIAFEuOoNSQASwxcJgDKsLat/rQ6oI+SlIkY6Iq+9BMNZAJIuYDF2oxGosK2tFJjDDBG0o7jB52qcMXu/67NMbNa/oG+aRrZqDmfrU2y2WCjkOD6bUUyNGFs2lxulNn5ZN5f1igXOAKCkALEDKDG1E2alOLzKUtfd00xWv2QByKEqs9q8wUH+YBRZCBhVCyS45F3VBxh+yZUAqiRbFWj7tdsFpnB8rScee7zGVqt/q1QcpH5ex1kAIZJPcWqVb897pVwDKGoviWKplCTtSdsB6kB9gOSXMXYjCqgnIYSrlYHIYVxzUPe3VLIZJC9fAuqiBxWKnkf9HqkpRDaTYebPRf7ZbJa2kKTbS/WHyvjnC4ueoJL/6dtJm6FEO40qdyTaL+F9J0EyCpeEBLaQlQXg55xYIpMoX+ry2uNf6kpUk0mWkMirwkmk0pzyn0ol06kkkf8Us/90R0eHkgFSqXPfvwgSQN0bBgcCASAABOpCABJAXTDhICAABCYIApAAIlyo+nndD374o4AEoAoBhLqrB/cCVG/YHn5yUCUJwGf+sZQATIBT3M2LOjAr7J4eIyQB0EuqAiCrP3qZ9/Ie5XEXnBxbuLFpAWknxbximPxPUUiTkhk4EiwqAEsA8tAe/v6HyRB/U9nYJY86xjO7LEgSgWKxMoKkdmvCpo0BVeU5F3Q4iS3f+0GNrVb/Vqk4SGMSQJji+xJASglG4boMlgD8qpCQBFAKtrqran6vM0aUdZ++E7v7gH13WqyqJgGEJ6lWX8r9xaeRmjzmCgWPiH8mMzI6MuqOUmM/bhPBaydOEAneQ77UYBJaQlOVGy+UvBJVPyRIqGtUAtA7x3T4UxNlDUDX+qtdJWkqlO3PphL8oH87OtLM/4n1p1MpFgA4DSBNCsFZZ74fEkCEP+sYGggAgUmJACSASbnsuGkg0LYIQAKIcGnr53Wbf/SETu/XTQB1rN/XALRzn3QN0OqAVGFL7NZE5ulkiltbyQKaIPknmlPsJIHgYT4rqlbGX5YFQG3SJJasdQfi3kWi0Mo4XkVnS4608fO8Qr6Qz2ZzGTczSiX+RNDY18/N5N0C9V/PFQsFKs/mwgAp6KdK+yIHeCnur1rC6ap2Zv6aIaq4rp/hT2cJetJTUMquVWa2acyW4pptahmgDAMMsdR5BcqeXX3Ow4gioO6cn8hiJZOp7z+0MXYSAPfEo62io+x2tD1U2x+MxCs5QLg/R975pnUugcZe1Bb1qZ1jEoSC94b/lllNtiAwSkEl+KyzlFl+MVEqFAolsvgjhwiq8KfH6OjIaJb1I7KHkKA/r5ju6qdqbtRFEsTw7QtymF6ZblAegI7b0/43FpJKHOJEAMpf0I6AMpBp7ee/ZPqvLSRNqb8qA+B6E2b9RPsp8p9MCtsP1P5z+J//40NSqdP/8kxIABH+rGNoIAAEJiUCkAAm5bLjpoFA2yIACSDCpa1fAtjyxJNCFS0BQBkCCrU3H8lzO6qvPrVy99UxJAFoqmYCsPzEriMoT/63RzLoNCgBaCalrytxcvbkL1GDvoJX8ArZHLfvoyLsPBH+TGYkk3EzVOFPGdv5fK6QT5CdX0F7oyVKUmkvMkORQrilRIIkAInhKt92eaKN/YSGVpMA/Jgx0zZdkl1kCYAiylolMP5/fp6/78uuu7KLuCATNG5txMvSD923Ph4SwOuGVZebPtozLC/x8D/ljgAsPol0ojopspUAMeIjkwAU5+bBpctCLQmAL61D/o5TomoQcoEseC5pSMT6jZ6kCkZYoOEpOimljmkJQAz9STiT7SLmfdYdS2s/LgQwEkCxVORenjrfRAlJpBzRRZJqQ8q+kgIBkQeou6Au8qciFpGiTBUAVQNRpX+KbP7Vg4QAcQCgeH9HR3qKuAAI/Sd5gB+pVKrnvadBAojwZx1DAwEgMCkRgAQwKZcdNw0E2hYBSAARLm39EsDjT/6zKABUaC3NxrUcYAoB9BOfApuWAcKIjY0fJ56raH+Q4fuFBZaIEAj163Ro/3QBqD4JgKuahTxJMTYHxrm6v8jRfi+XZye/rJvPezmi/S7F+z16n1P+qaOf5+W5tp8YG9nvCdmjAdliX1qwUxYAV9onkiVWOvyubH4wVugen17UdFFnWwsBlibrknHNxf4qOlyQTIKiygIw4oCp/DdigepBp6PJMj8hY+LZxuHZ1Hf/37vjIAEM/u53ZhqCQMDIz1rmCq6A/g0YaakeCUAX9FuZ/UEoVBZAZQnAZM4r6YIT92lZOZuDNwrvLu7ql80y789wez9q6cd1/lbrBz6TWLtS2Dja78f7SQKQPaXD/LaSpDsCmCyAUpG/qyljpSAmlCXOeaHkCCUKKAlAO/ux4b9ISyQncDELlajQHSqnP9k0XOqvib7eTCwBpFMduhWAof+Sb5J873tOhQQQ4c86hgYCQGBSIgAJYFIuO24aCLQtApAAIlza+iWAH/7zVkX6g7b/rAnYQWVpNqbC+IH4vzb599P7DZu3PhI7cZvVh7h9Rc+/MgnAVw04ocB/EKNR7c2I+bOTfy6X9zJ5js0yzR8dHR3JZYidEWljT3/SCKiBn5f3CgWvWPQ0oU+mSmxWn2BXfx185uhvUSQAJ5nUhQBqGpIyYOr1OdWa49QqzM8z5Cx9CfTqcKzK9JdRpAVAqVAUxUAdpwv+5aVINZzxrdo5kENcqSRW7R0dHUlu1NbRQWztjlv/IQ4SwOtvBCSA0JR0E8oxvhRkVykrFMwCqFIIYEsAgd2iLzO2BKBFILNYxWIpR4378h519CPziFGVUeJmc3mqHiloiz/JV7D3vBTSlDUxUFkFtLV4V9sbQ09VK0MqoE+NIjUadAh1oGT7fsmGMA0mdaE/7ylueGFrT+z9mUil0lLzb2L79kulCVAZAH0u5gAS+XcSiZRpE5JMvufPToEEEOHPOoYGAkBgUiIACWBSLjtuGgi0LQKQACJc2volgB9t3SZ8nvOTOYVc9f0WxzGVF6CC+H4sX1WdS9hfV/n7AX7F1NVHqkN5oI5AH+sf1lQY+QAAIABJREFUqYWDKpF/w8UURxLSqxP1S4UC1Vp7BUr197y86+ZGRkfdrDuczWZc18tm82zC7uZzzPkpyb9QUPFQdmSnDnpFp6Aqs0tkgUhsnu9PmLjQbmr1p19rF3gm5harV0brOjlfGQJKy0AeUoihcV636gCEyVGGNiUGqNCuJoW61zsHgMmKUDK0JX4rkdhkOjVlypT0FErZJi0glbr1hs/HUAJgNzuNWmVWXGHW3LHCf99KmdeBfPWhMGTTddGcExACEmLQaK+iLCJJDCZ+zqUB3CyyUCjkcvl8PpMTwwhy98vwniJRQKXTm9mJRqPXOknxfWVOwPsomO7PHhOcBaA2hpKzghgokUu3h9TlCJJAoDL9VZ9FrURx8oiqBJDMfwVLwknyxiFm39HBG0kF/iW9X+UAsJbEPQBUbkkySTtN5w2p9AF52f3uOZAAIvxZx9BAAAhMSgQgAUzKZcdNA4G2RQASQIRLW78E8MS2bZIFoHzJmRaoVGWiIyUO3XPoUsfwjSmgXbpvYvhlrf6I7Uj6c7A0wCdjtpugIduCTpAsqTx/ycIWN/8CU3mK+Wepkp+IWdbN5nIjmdzIyIjrZnJkzZYrenkicPyQFPQkWaZJ1QIHlTnkXtDR5JQ0XVPJ6gm25XdSiWSCLypvs6VbOUVTaQAUk1cF6mwGUHJKHjsIWGdIori2BVS5AL4uIDepHyrsz9FXmnY6nUgkOpLJDvFjk6rsdDrZkeromMKPDmralk5ff8Vn4yAB/G7/G/Y0pL1kxYedHmIDFigQUHkZqskCd2EIPLgbguo56HdiCB5GyykP8dVTioBu6sdLLboSm0eqRBLq7Jdxszk3m8tSewjVzo9lA9o2nDZihmTPQ0m0V1stTP71FHhTq+noIgBzSwYHXdZPjpssF9GlyNhP7Cn5dZG0I1YEeFd7WgKgYxJOitJxSDPqmDqFt4y4/hHrl4B/soP3TYr/prC//xCqr0tPVF6P/sVI/NlJf15jp9XfPCLCX0YMDQSAABCYaAhAAphoK4b5AgEgUAsBSAAR7o/6JYAnt/8LSwDUmoyLyVPEzYIPSTjXRf7KINBE73VmQCjwrzrZ+SkCRygBcI6zjheXSk6BiVlB9VrnpP58jjL8M8Ps6jc6mnWpD3uW8v/JzJ+it16pWFDEjOg7pz8zkVasUksARU0kU1a/uESikgRAFQI1JACicykVhy5RQJ9S/DkRWzv5mXxvCsyy3GDnBUhTACKUnN4vDu1STCH8zSFqRmXZU8SjTezZqFKbXpMA0KFs2z698pMxlABqeP61TAJIKU8/ky2g2i6yhUSh5BTz1BsyT9uKlSUu9s94efb2p8qTAm0inXCgSH6ilGKxTKkKfi3AWBKAvTHqkACM058tAbAa4HBCAqsCNM1iQW/mRCKRTqd5wzDp5ySRVCopnn6UDMCsXxIAUgmSBGjvGdovZp66Y4j5kTC5QX86+z2QACL8WcfQQAAITEoEIAFMymXHTQOBtkUAEkCES9uIBLCd2ownuaaXoqKG/wvV9ysAKAzO1b/lnL8s8u/LAcRgrbPknq3jA0oCfygJ/xKiF2LsUeI+efqX8rl8vkR+/lTYP0J5/lkq6iduNuKOUJ6/6+bzeXLscxzPK7BuQYMUVQ82FYZnCYD+U2vAEoDKoBbbtmCaNmcHsDqiXAbVRMmCXuVvKwVFmwFwwLUghdnSEiBBLQZK1DfOLLwJ+Bv+T3NgRUD+NvZ+IgEowzZ2Y0sw65/CoVqRAKZ0TElNSaenEPOfOnUqH0UsbtXSC+MmAdgpAEaaCRWA1P568ArruD2vmDne3126RUDFLAAy2Vft8oguc5K8RwvE6hKV9+eoVQR39htxXZctIzhro8hxfm4cYKX683j0KEpUvCA72TQsrJ4FIE0r7F1hmkrYmKicEfmSaH8/SROR4hHajDyUR/n+3FeSb0yi/uINQQ+u/E9xdr+4/6vufimJ/acT9F4ylVA1JmQ5IFk82n5C/TRoXwP9hS0hCyDC33QMDQSAwGRFABLAZF153DcQaE8EIAFEuK71SwD//C9PEXdRpnLlEoAfuycJgArk65EAfAs0DmL7ZwUlAJUyXc79hOBIMNYruHky88/lc4XRzOgoJfZn3Qz9yWWzkt9Pxn65LDmxeV6xUEiQVz/Ts0QyWUoRr3MKUshANv+qcV4lCUBHakMSAFv0OSkalyv0pYRcUy/pISdOCjqxPyABFKXcnBKyKbHcdg0QqmZMDUy2P43G0Vfjvi4p2fKSivwpzz89lSK3rAJMmSJZAOkpHSmK55J7G1k8pJLLP3RBTCQA4YyWC4SvB4kIEkj1r/n90Jxfkee6JQDfFIDr8UlYcpwi+fpzqn8ux20j6JHJZjM53lReIc8sncwXmNXrUn5KAKASf2v1WUfi/BLT3E9XG1TNAqgtAagOk7zh2POvggQgPgSsABREzhA8qbdfKpWewttEW0USvRcbAMkdIctIDvgn+VkqJR6BSVIGdc4/y4GybyV5xlcHeecXi8VsNvsXc+bWWDQUAkT4i4+hgQAQaF8EIAG079rizoDAZEQAEkCEq16/BLD1KSoE4Ep/+r/9JWUyr60BJe5nnAK1IECnSA86lUvvc36b4QVThcV4TY6UMm0JdIuJuTI051gs1V7n83kK9udybp4CsaNUfp2n2GyeLf0pUstN17SpHlFrVg0ofq7LzGWCfqBe2f2rORJD5k9V/75SqaAsC3Qat54webw7pRSRQE6v1kunLk8FAcoYUaLEukRbe7IlmJVxUoDM0K4CUI4D2m1BUv2JYzFnkxZtRNY6OvilsvqfygX/FLVlLwBJBCDGr7IDlKdDMpE4f+FH4iABvPH7/UYCsOcjO0Ia7lVzB/CP55x2+ct/U7s2iL7Af4vVv6Kt0tzRccgSnwmriqFTuYhHnSC8XI42GPfzIxmA7CPINlJT6YLsWElL4bVJSp09yVumN6M0f6QCEVGIhKybaRoJQHF4k/6gTP5U1oAuCTEDKIVI1Yko6z/1Jm0sui/Vg6BYkIKXhCMtISWxn5JFJODPEpJU/JPBn95b9L6UBMjGY09C9d0WA0a1u9UXWoPMbgNFypgYGRk9fHj4vAUfggQQ4c86hgYCQGBSIgAJYFIuO24aCLQtApAAIlzaI5IAqBRA2v6ZqKYOSiuNQGYsPMBY5dmRW93tzM8dCDYCJM5v0TlV4k+Be4r2k6ufVyBG4bpuhoOxboZM/qj7Wj6f9fL5XN4r5HTUXDVX0yUDnMrPXc9IAtD2ATJVmW0oBE0SgN/Cj/35qdCBTBBVnjmXDwhvJ2dETSmppl9oHmX500caGa7fFwkgVPave8SbXvF28r/xW/Mz/1Pcq435P3E4dvjn8L4i/NM6pkpJtxA56eeW4ARvesGryBPzPnLu4hpbrf6tUnGQ+kO7+9/8fQNR/moz5vx/Nr5T8X/Zatb6ygZT3f7UypAEQJQ8X/KoNx4rSPl83s2OZl2Xs0qovR/TftKVyGVSxdEVT5cdpT0vFbYlp0jBcv+hCgHkjaDzo2pPaD7SE1aHWbKS1VPSDvjznXDOiOxGyR1Rf3PZCGe4EJXnWn7u4cdZ/6lkgrQh3iW8W7RsZHwltOrE7F9/h1nJoNtPyT1qFUB+AkpUleNlqCvCyOFDh0ZHR7PZ/CcuXAkJIMKfdQwNBIDApEQAEsCkXHbcNBBoWwQgAUS4tPXzuq1P/Ys2+SIJQDN89v3iv/zUX06kt90BzNGG12vtQEKmqoG9OYvCr9LVnDKayaqMyqsLBSZhuWw+R7n9udyo645mqNc6Bf5dt0RWAIWiUyLzf7LQV7kDVJxPJQaKfatgPseT/cAyh/GDEoBdfZBMag92ShZwSmwewCFm5owU0bUkAHrF9dWe1jGIg1F/AE04uWVgUlqwcUqC4YKBsn/NDhVMVp2/SfUnLsfGfpLVT0ZtnPIv0f6Ojo5Ofq7KBNjYQIV5Kf+fot8lx8l7+Wwu87eLl8VCAvjDm2MH+cf+TqgVNxKAjvz7Hfd4+VRzR9FiCkWqji8Ui3kvS/6RtK3okc26uXzey+W8vEctIimLXpF0zhfR+589/WVD8PuSBU/bOJi4UL8EYLd6EM6vKxq4Akb0KyUS6cJ/Q/45+UUEANWeUop0iPoT5dfMnxv+0b5IKiVJyL8SAnQXSVGdlMm/Fe1XeRTcCEPKZwSaYrFI6ombHT48PDwyknFJp/M8zyklLr34U5AAxt7COAIIAAEg0AgCkAAaQQvHAgEgEHcEIAFEuEL1SwDbfvwvHPdWNEDH+P2MX18VkF50dXkBqMMUaxKLPCqh9yhTmbgYxWHdnMdd1nMjmQwF/LPZUTeTz+VcdvvTxdn5VMlJpygHn7g1BfOJsAhLpxQDTU0snq9pnBApliKsoKuqa5DSfV8CYKWgqCsImGQZCYAyC8gUrUQ6ATmuq2RtIZiiFggnJN7PWQCWBGDM27hsweRBCO8y8X8hZiZVm+jcFMr1lxz/kBBAeQFs8KaytxkHHpD+I66bz2ez2ZHR0UPDw2tXfzoOEsDv//BmkzueVSVl6KBz+0NDGppa4GoAsu0veAWyjJT0fgr3s7REz7PE+qXzgs6y1yqYSDe6YMTfZXK5alX9ugJANkOg/2MgC8Aq/vcbQQjFFgVAlQaYOL9qgqneJv2M+/yxTx/n8DO375jSke6gMn+J9zP7l49ISFIN/0Qq4poAye1RFQ5a2/MdGfR3gTIdeEaFYiFP/REywyPDoyOjw8Oj2Wy2SNUV4uOQunRVrd4T9SeMNLlPcDoQAAJAoJ0QgATQTquJewECQAASQIR7oBEJ4ClxL5MUYCMB2F0AdSOwkARg1f9b2kDQw5zS+ymI79HfuVw2T4+c51Ha9QhVXmdz+TynE4+S65pH7n4UkvU8oe5eoZB0nI6ODu5bKG4C1BtPssGVGGDot8r216916NImY3yWlAmw3572YpekhYKmPZR2wBeRXAZREEgC4Hc9br0mwgJnHWgJQCL/uhCAHQREH1B0UJQVafJnt1s3mfw6o1/19ps6daoU/5uHifx30DAp8m0n4zbNOEuOl/cyGXd4dOTw4cNDf/zjHw+P3nHrV9pIAlBeAMYkT6BXhR/iDFFyCsU8WfwV8gXq6pejdn6sMWW52p/KTUgdUEX8tK115ojyuVNcXu9wLg3RGKrUAClHCAJbWQLQpgAmnZ6kCaMSaA1AJSAwtfcf/ktZYRGc+MFqkTL5Z3ovf3FnD47/q6x/flc6AhjViVtN0F0H63SUPiVvigAi+kihQGpdJkMF/4cPH85kRvN5jyGU/AXxH0giCyDC33QMDQSAwGRFABLAZF153DcQaE8EIAFEuK71SwDbn/6xMe1jCUAZ4rEEwDRZd85j/mBswrgoQJcNWKn+drl3KeOODA0fymRcjvbnM+SyTiqARwnqOfLzz1MGNicFUD82CrBrVz+JhxeK1FuNqtzlGvKHH5S0zwaG7MuekMg8cWurglq3FfSh5mr/hFPkwn7VdJA5JD8omznBwWM7tm8kAG7wZlL6yyO9dra/IWwyeCpFyoUw/w4u2pcb9Pv8dXSkyeSf7f6Z6HemyQBgCjf5k3AuGbwzt+MEghQH/SXaXcx7RHbdbP7wodGhoaGhQ39kB0V6PPjt78RBAnjzwB+0FhJizvV+EUwChTmfI/hMV7lpJCeYUKV/wcuRmYTr5qhhJCf858g/UnaX2FKKhYQZ07a90IUtKtlD92hUm1+rAWEJwM80UU5+TKRLckU/C0CyUmwomNGr3H4Wl2hB+UQlP1nJJlyYk0yQLSTXhshfflU/2UFSeYgQfqn8F6GI/va9OvSNG39Obewp0hinsXBeDFv9Dw8PHz5Ej4zrckqMenA6QlFZCDgoBKh3J+M4IAAEgED9CEACqB8rHAkEgED8EYAEEOEaNSQBmL7f4y4B/NfBPwy8+tuDQ3/Mc/jfzbpePq/oNfF+MgJgOz1x3eNya03LhdWYgKeAZSkALAFwDQO1MSAJQEkElIevg+LGCMBgzXyFOraJnqHomfYPKFC5f1Jqwq08brYYlHoJrmfQjvLKMs4MriQAcWvj+0lKwF+683GXP1OJLQzNmPynp1LeP3f8I1Y3JcUN/7jan45RHn8qdYCjuARaqZjI58lAcWiYmP/wHw8d/uMhina7We6oSJnuD933j20gAQQ7BqjMC1kIulOPCh+4TwRlqufc7OjoCKeY5DgLRRbUd22U9o1G1RJebSwaTFKLnBSSivRhFSSAIM4hCcCkD/h+fnI8CwCUTs8jJ3l/yf9IVeAnyvFAHP5JFWJXSKUi6dx/0xgikUhQ/wgm/Ol0mitetIBnUmBE59DfKO136Ns1eF7Rdd3h4eG33nrr0KFD0oBDpmt0PqlakIKWhOMgCyDC33QMDQSAwGRFABLAZF153DcQaE8EIAFEuK5HKgFQQa9VICxZABItVznDEj1U6fTSFfD/Y+9NYyzJ0uuw2CNeZlVl1l69zAxnuIjSEAYXL7Al0jYECDYg0aYNCzAtkRQpyjQtQZZtGaBtyKRs2LD+GeY23GWQkiX4l2HABiXOdDcpa4bdVdVV1dv0Nr13V+X28m2x3hv2+c6990VmLZ3VoydmV95XM1UvX8aLF/HFjYc+5zvfOQfj3O0reHlr+8MXXnn5/fc/qOsGuFuahujBCrZv25aDB0p31Mbfo0spGxB0DdMErHs/ev4MMJcGvhAJlgKwxn5LoC5iAWEKtNESmD1bGQOlBIckAAhal33is6wSmzyACf+zV9JZtQ9F/q7bPzRgd65+kscewegfFIBgfmn1w/pPcttIH1AtQPcANqW1RnJdWTbj8QRd/1lZlVXb1J2k2WlI3XGEYRj+5pe+dBwpgMPZEFZFP3x9SK4I8oTVAtaD1n0HU3ol6ZFwp5NIP8z6w06iayAuYUbk4ZH8pd2FW1FmzVrA75wsDG8wWIEHiKGhB4SbCXBrlVYCfWCUCvzRYv6hwJ+zC+ZoA3G80PC+RNIEkynACwkZlEkyBFA91P5YCYT9RiZi1f9iEGAc/pZWf4cotAPhHLi7nUNB13VlWe7t7U/292tZTq0wd+743ZkYCsCGiHgKYIXf6X7XvgK+Aie1Ap4COKlX3p+3r8CjWQFPAazwuv4zogCoOpa+eQ/c7oT/JjtQktfvRwGEQXh7+8ObL77w7rvv1VUT2i6rscEPwq5rKcXWQgG4Bjcs9gcKbdMnvYsCkI59GPUiBIjjIQUwpAyoI2CtSQHgpOxUP4DWgLSgs5kzY6MwQfrMMn2N3jN7soFWiq1ZHK1lEJieYMz5wzBOEvwkIW2uYcvn4vOXQOUv+A24Lkf3H9Pd8v4UWW7Su13SCagcqZOqqqbT6f7+ZLZYzOaLxWLRlpUcJI6u67pQ90rJqEQU/fqXjuMgwCFCZ2nsf5ACMMSAoPm+72Ej2bbwltAI8GtE74C/G4RHdrCZkGa1Hmb1mfBIe785psllQwzB+TIwwghBrArAxkwMpxiWNpCOAtA9YgJkVXPlarAA1lzQUgBcUnYDDgKYc2SABfC/qPfBCmU5VstyDESWBkdCaBLhJkq4zDhv4m7Mw3eTJUGWlARCDiJC/dlsNh6PYc+JtAQg/zAIOY+zHMJZchmiAvAUwAq/y/2ufQV8BU56BTwFcNJXgD9/X4FHqwKeAljh9XwoCkD06aaDTjs0O/9Py3DrDkDv8KEHgMH/QysAiI4dIr6z9eGNF194//0PmroxNucC9bBNGGhY7hlfNPiTR4ZuEDjEgxJELpjIwGyriBaQRHG+dP4jTAO4WW2JSTcKhQMUAP39eAyC3h1ZwFBAxsfTbp2Yx2T7SYyhGMAJ/jdmchYTGTd+iPxN014YjVDmsNGRRVA7dNuMazeYP4nTDNP/Kbq7aeQM3GjyDghnJBiEx33fN00zm1fiyDabTWeLxQLGiZ1qmkY3IqkQO0PIKzRcFaQg0W/8ynFSARh/RBPcaCHxwWi/wZ1BdK57PZ/DhU4pLXaSxk2iFY8JcZTolOrk+uAywSrfclNOwDIgagz/sAyAXH6iXWFs4BsSaOjzJ2Mm5ri55qzfn4X0VNdbL0hj74f1w83lUgqDJKdmnCes8l9WLsb3SQyhyZ8lqTj5SeqfhPoZ+0jzzNFnwhbJoIvhUYbKmkNfN5T2mDEE3TdNPZ/DQnI+n1dV1bXdUD5hbtWDwgHWwcxTyN69CmCF3+l+174CvgIntQKeAjipV96ft6/Ao1kBTwGs8Lo+FAXgpMIMBBA6wMJvoNClRN+2uzEwb8enh010oxqwJ9Zv7dy++eILH370UV3Wkr+mhw6CDpyLrV0Ma3GBbjJuL58biXd6L1BWAJxxXBuIkt0oAj8U9gECqlxn3k37DwP5DPYTfT/36cTePCr3CYLWzCS5dXFbEgcA63IEUOyL+ppQjdgslJR2+PjJDHcaA8+JQRuogBgdXvF0iyDnptofju6m+c95CwQVSsJfs5iX0+l0MptP5/NKLO46pVAj0QX0naLiIAj6pq6jIBIlPBiP3/zVY+QF8LGL3kY0mA3Zzdda7+zc2Z/stm3XNKAA2to0/Dk5b2QawlINGalDgypiFklF/lC9MhS5Lw+w75EsCG7IaPiXhyZvMJ/ViyuF8BRE1NIwt21/Do7ArDAQ2YgxAuzFbsJRADgF6xZpTP4F/hPuJ1hYtISwDy4wN2Ni34u1s5Q0yMEPGQF+Io+Ohn9dByOJuTxKebRtO7xGJCwcHbDc+YGNDOPgKYCPXd5+A18BXwFfgYetgKcAHrZifntfAV+B41wBTwGs8Op8UgpAor2EArANbsG0REI2MtCMA1jncMsBmB482QFijZ29rRsv3Pro9p0KMnXJYKcI2YAfae+HkPHHcaxV1/eA/mL8H+ejtSiJFuVCN43p24fhsDM5bEm653QQNGHv1vDvnm4CNtWPx3CAAnBNfk77O7GAM5QTO34GssfkTBwkcxPaQPUw9RPndpH9Z0IAiEk7sB0oDtEHpCGGvSm3IK5j9RijWJVKuv7z6WQxn83rDqZ3Pdq2jaVqgk51vaLwAciuaeokTEgBBEHwW7/2KFAAd7Y+HO/vLuaLqqpAeRhvfxsJIAvJrT3bCD9AB9x9v1lFyIMpgIAD+ZJ+Z9v/drKEUn+z3OVFMfbj4hJewLBMgQ6UE5KI0p8Uj3GTEM0/CKAszbMsT6XtbyMjTPrfMOXPTYdQ828IiUPjM0O3f4v8hdHAku7atizrxWIxk0dd147hktVnYhItEWVEMff4zhq4A3oKYIXf6X7XvgK+Aie1Ap4COKlX3p+3r8CjWQFPAazwuh6dAvh//vE/cmphaRhaCsAMDKNDbx0AlxuKoF76jQe9AFyCIH+zs7d17cbzH92+03IQQLC1SLSJjtAXJe6N47hTndZKhPTRqFi/fOWxNM/ef/+96f4Y/UrBOs6x7JABAUvpxP/OCc/4uS3F3Qfc3Q/PCFjBgPjow8XNaL5tihvhFj3Y2IWNY1Ijy34scRsl3HEu8/3i346JbpkCoJJbmrrYPfLdhAJgLgMKGIYSZt8uFuV0Mp1MZvv7+9Bmd9D2ixICjeWmaeI4QTdZeBGtdRRFEMP3iFiMw8SOlD8iKoA7Wx9OJnuTybQsy67riK2dQJ+N/SErJO3wZat/6AfhbjyyP2bo467bEf188xBvf2vsZwC/7acD88unWyrA5UXgeERCgg9XgTj8icTFiQhIHkVxBE8IY+yHRSLLzGhJhDJKYQ5hO//E/wduW3ugByYcDr7o5C0SxwnZ/3g8mU6nLuDCSCPIPw2AvSHLeJKDKrH+lisAn/Gjf+EvPeBL7W//7M+53/6tn/3vVvj153ftK+Ar4CvwCFXAUwCP0MX0p+Ir4CsQeApghYvgE1IAAurpDGAb/6QAzKEOR4upMB5SAAfasAIXdva2nrt+7YMPP1IdbPhEByDD+OzPiyjA2N1HUadaIvwkiZ94/LN//Du/M0vTW7duvfPe22a2/yAFcDcLwLFk18x0iQDD7j3t9A2Kc4J/6/NP8z+lgP9p2m7ED2z52zFswn9MSESMIRChtp3Qps8fGrn4B1F/kP07GwA6++MNNH7rU6ER3GFXdTObTnd398d708VioZQLtAfiiqUIMMZTCpgfYBjGCXRlkww8+OGlcepi8H79OCUCfOyiX6rtpQFtFBG93tq6vTvenk6mEv6Hs757VxLsZ6AqxfmDRWJIgEM2hMZv4sC+XKvfHYvxYhioAEgPkcnq7HIim+AoAHw4O/8auF9RERAaIX4IAUia5oXwRKkMkYioxCwk2keITiQW6sj6ZVrrDse+GT3B8hzcOfJMMFwjchZMlFT1eH+8u7u7WJQ2/MIg+UHkpqui2Sdpp0P43/gaDIgYTwF87PL2G/gK+Ar4CjxsBTwF8LAV89v7CvgKHOcKeApghVfn6BTA737591z/3KoAxM9P8sNdmjiR0qHGoyANFxOw7ME6ffXu/u0/fPbaR7e32qah/Hg4us+oPZG+Y89alOvoseejf/F7vvfbPv+FIo6fvfn8yy++0LQt0J1F79QaLPu6lBzY/dvOv4kwGA7wDwX/S1c/54pmjdmNI7tAHPFch0pfBvnTAwLsOOrFwjANZdSf2WwJxNxIbqeRm53spjuguB6I4D+KgxAIUmsdo7sP4cFisdjb29vanezv76tWxWGMX7SNO9c0TemKL3IA4/w3BLqoM7QVfZqkRnYeBL/2y8fIDvDgojdYdSjEd5YNxmpO3tD3/Z2tD7d37lTzkhSAeDOacXy7Mg91qY90fx2aATj8I10h7TFY6b51BDxg6Y+NtBvxDwJqSezyM09kqcLlX7IgkizL41RiI8R3U4wiZSHJpAgUIvSYEJN/3ClBbIIJaINJmcN9TpRJmqJPwJpZLBZbW1vj8biTGQrea2Y2R04sNHwLRx4OkiL3pwDIsnDrH/mPfuwBRfcqgCPRFaxKAAAgAElEQVStSL+Rr4CvgK/AwQp4CsCvCF8BX4FHqQKeAljh1fzmKQA2VD8pBWAE2uPJna89d/3Dj243NdLFGQdIfzKnAqDzAAG5THOHa6c3f+Bf+5NPPvFEHobP3rxx88b1uqqCCN1TAqpDFAApDGc0wD0vkeQA4dsMQvHJY8ff2LUZ23Zqv3mQ1p4PPdho0P/nBgBocRSmgGdZiAFuwH5k+qWR9PxlWICO7imN20LAfmgqmNkeCbxsu7ZazCeTye7OeH8fKvdWI/EeTew+7LVumyqRcME+6OMoZiggiIMYBIFzWIiiUCmtEInXiUdBpKSefd9/uigAlleiGcRtfkAB3L79QV3WCAVEJKOshANa9Pth4QfdaB9DAVj3PpFpGCcKqyJZGk06zz+3DbQkEqS39LyMQlkdBvwnSYpVRHZJ9CVcNHEKY0gzZ2LV/k75HzmUfiD08N4nSBVL13XT/f3t7Z35fNZ1UjmQe2JXaLUnnGnwFMAKv5H9rn0FfAV8BT5pBTwF8Ekr59/nK+ArcBwr4CmAFV6Vh6IABrJ/egGYiEDn/2dt1W1TkYZ9klknwXxLGYEzB+C57U+3/vDqtfc/+IgUAFCHjRBfJquJ07/r6odhuHn+0r/+p77/8cuXY6W/+vy1WzeuNy2s73oAWjEUNIZ5Bh3in0MUgNXw41eCz5ZOhCHasw74GTjXizwbp6WJn6Vnn0RhEqITG1s+ANDMmv8hok0wfpJFaZ6DBGDPNkSCu+wkFPW/vBgh8zC2PvKiWejaCbDZ9mw6VUotFk1ZVlrpPlR0GVQdurWqbfI8ZzCBaynLPAXs3K0dHaA+NgAl0IEyQCidzFlE4a/84i8/YKkdfanccydHb+3e2d46uAcOm/ASDZfDIQrAcDXbO7fff/+dpsKkA5gPwdYSXGEB7NHup3tb/y01JUN9yRLkWyLCLCgH7N2APX0jXdvfWV2EAdYOjfy5QqyLBP0jgPml9y9a/ziGPoTrTwQjSxNOoaUgOxEOTQdwfxyeixl74YKQ8tR1Pd7b359M6hIGilwtcrPIWZA9sUUTUszxCh+jAnDvcrMW3I1XARxtDfqtfAV8BXwFHqICngJ4iGL5TX0FfAWOfQU8BbDCS3R0XPe7X/496yNupvtdKCC782IFsLRVI6okjJDBeyftXz5xAuX96fZz12+88857DQTqArwPmZYTv3E82j7OXrj8b37/D1y5dKkrqz947mtff/klCAQGKgA36mxQkCBIju4zFM009y2+pBOh1QVg1N/YtVsIJJCLrdaAbv1h1MOirweWxhi2g3GS0Ca9fZnQBqYDBSAiAPyAkzC5fkbZjVA3qWkfwABQdV1Vlvvj/cnOznQ6Lauy63SSxF2nq6qWPARYLcZxArk/OvttnoECgPpdA/iRceE4gCuaAZ+91goMAtvPQY85iy/9wi8+YKkdfanccyefmAIYzuQPYfchFUBM/8O+39m5/fa7b6kGZ23dGqGVsF6NR72bDlIAy4U3kLpL5Vg+K/Uf8hRcXWRYeGx8rlF7c0WYzUfsn+eYB+EK4iLjvIiRitAikqQRgwEGVn/urMwMDm83RGPACeJud0wyQfM5dCWz2byq6qqqehwVbgu5X+49OSCn/zAUAMcMnE0IKQBvB3jUZei38xXwFfAVOGoFPAVw1Er57XwFfAU+DRXwFMAKr9LRcd3vfkUogKWbPruN9Owz/5hAQGsXRnUA9QJyDvYNlilgVz8IgulsfO3G82+++XbbtBC2D8b1aS1AR0DJtjdygiAI1jfP/Rv/6p+6cvnSeG/3/33uDz949107PmAQ1yEKYDjtL3yFAY3Grkz6s0IQAC9Kp1ba43YkQeLW4zSG2D6U6HUZNADECo0KAP5+zPMjcktlYNto/uM4jfEDPP9EI4AzsTyKID7pyffw8J/N59PJtJzNJ/v70/1x0zQJ4gBBMWilu66lSgJ+fkmqlELntgcZwXNs25bnHkVR0zRMAWCpXf9Zq27piShb/srP/8KngQJYCgE4CCA/o+stl07v7Nx56603VAtaxIxvMHbvQAP/ASd6z/a/7JufhaeWNBIKgLQSwT+l/oYaMJST+PxhLbHrjmWmtI7Ez4/rJIMZRMwJEXmZMX9GFCCCAOPzR68/3HK282+zNsWEgxYCInngAhD3R5r8sRh4tG07n8+n02ld1bPZvGlqHLQ1vzTcit2Yd66t1yG/v8NWi44fwWiJ0V0YpwFuSkWHVwGs8Dvd79pXwFfgpFbAUwAn9cr78/YVeDQr4CmAFV7Xh6IAiOQJJh3CNLF/A5W/+63xIVtSAEEUSfd7GRFoIMRiPrl289prr73dNg1c6znwbxu3NMMT2COZdvBEw06StfV/6V/47ssXLr5/+8NbL7+4mEzcsQ0BjyERnK05YQp3PrQeFMk4LP45ZN4DQAKLAYnFgZ3ERs8fD7wq4B8G+/yl2PoXaYaR/thKAMQAMIvTVEIMhRuAegDT/mJSJw8K3HVfVw2w2Ww2Ho9n05nuOt10nXS0MWUQxCyL6etG6PCnSaI69LsjYQSYRFjXtTFNsFMAQ1sE15d2mJbEyq/+wrGgALZ2tt0letil3/d6Z3frzTdfAwUgM/YD6H8faf/Bz7jPRtauT6b2gyCys/9UAcgwvxARNiCCK8ssQ9v/N/iZiRh0fxCCyAyGSMgftP4UAri/XRaGaftTXXOwrz780dE9sqoMeucx1HVdliXW2GQync0wLyAEigZXwFPj7XlgdsC2/al3OAz7h/WjRoDMnymJsWswDAqP01MAD7uw/fa+Ar4CvgIfWwFPAXxsifwGvgK+Ap+iCngKYIUX6yEpAPy3/ZICALZ3KNalA5onZn7b+ASQNQjC8N4UQFnOrt64+tprb7VNw4A0+JAPLMTFAlDa9s4pUFIBP/f4k5sbGx9t3fnwo48CbdzvzbSzSPoJAZcNf6sEcK/0PczwgFnYnxXEJDAbp5qJMRsc1gHzxauPJ9YDacu0tjzBpLYk+2WFxAFgG5EDiK4bzn+ZnL40c8W0j759xFpt3VZ1VZfVdDLb2rqzWJSq64gAVd20Hdr40uEH5ucoQV3XKuhVp9DjVWYk21EAbdsS8hGDOtaAaYhsj7tJAerS+77/9V/6pQcstaMvlXvu5OiDAFs72594xfe93t3bfu21VzSGIVgWJ/64315tf9qY37nNlssnCNHJd5p/6xGJLeVTpM6GAjC43xXfuQCI4J8WflGKDMg0BYvEBj/oJKMeEQqAL5Jv4sy/FdsYDu6Qun7IXBi6x4wnIPyS4L8qS7JLi8XCUHh9ZPQBIohxZ26G/5fOC4YpELrAaA3MnXWIQEGsgAnzvJsC4L3lVQCfeHn7N/oK+Ar4CjygAp4C8MvDV8BX4FGqgKcAVng1j47rMAggPWvTY2Rv3/7NX1mcD406D9oo8+W5vHGpIJBtNJXBlaUAmqbttTjd2xFiadcH6OhaO0AEDAoi0mFQpFk+GpVlVc7nGJEe+JYRohiJtn1ODHxoMJtC56Xgn0brMnVN9zU5etHVxzGmEYIwiSIgOPm1mLeL4B993VxE/thKtAGYCwhh3pYEQQ8DQDoIiOAfputa11W9vTfeurNVLeZpnJRlSck2cWBb1m2Hln6Mbj+w+mg0StO0LMsOyghptkrz37kAUiPgJs/vSQG4q8PNODb/G798LOwAt3d33NXncTp0eqj1bX5r5++55d54++VXXgzg47B86wMEAO6zDm6zhMTU9rt5fiv4N/MICvwLl6vkM3CYRKpqrSXNfRDHsXhBmoF/pj+IWgRrR+ZGsKBC9wuRlww9OJe3VRThog/dLgdfEjS5sKYD8Iaoqur27dt7u7vGmMNW1agAcIdR/rJ8DPgPJipQ5mD9/0zk4D0VARhxWVIvh1QA8gneC2CF3+l+174CvgIntQKeAjipV96ft6/Ao1kBTwGs8Lr+kVMA5A3qan7t5rVXX/1GXaPjrQN4lbF778YBHAUgPnqMO8eWQRgjv0zpKIZlgIUuZn55aIS2fM4BbqU4t03qIhUQFqGfz9g1oC+49fODheyI4iRKsiiOijjO8lxk3JFIuTEWIOAfpACPWpwDMzi3RXGAdm4v2QDS0Q2QwTbZ279z+/buzk7VglxII7jz12KIiI8WFUFT1k1Xg6GIY9XprutGoxEn/GkIF/R912KqvyxLR7iQBXDmc8wmIC9A3YErhRmYF9bhmKgAtnd3Dq34h6IA9ie7L7x4A9p8nKwBtg9JATjAb4C/pQBQQnnJ6eSx4nQPIwa6TA7FFzwAhEFmeZJi4F8UIiInCSMB/GIMEYFFci6AYQKGSHwnjbWfsGSWYLNz+fd06+Pcgxt/0Frv7Oy98847dV27NTCY7LdY/eMogF4IsPtRAEMawGho7k8B8Mr+qLcDXOGXut+1r4CvwAmtgKcATuiF96ftK/CIVsBTACu8sA9FAQiaFUTsTP5sNOChRADXuhzIlSkfcGZ+punOc6vr+c2b11949Y1qUZqBYwe2aEEom/WScBaLJQE6klRf0z9wMHjtvNAOjS5jaFuc2On2Z9u/gaizE+CzNMUQfxyJ1sECMPlXNP8xDf3ZtIWWG3P+/M1yXhvRAPJuUW6j+S8ZAlRaI8qtLKvt7fH21lbbtnEcV1UVhrDx05jpV0mSdBpe/UCJcdw2TVmVSmEQgHg0yzLa+0mEoeot6VFVFR0KXQeYru8sHt/ulAKODrAFgYjg+FIA9g5wrnSHOQL3c6+nk72bt25o0Dt8DMQA97qThuyAez4Y72dHnV6D1lXPtvrtIIDz+VtyK2EYyoJKrc8/FhWVHXT5o2yEchOaTYjjo1l2FvOb6M0DB25vhoNnY7Qt4usHgclHt2/vbG8v5oskiW2YoswzyIN6GUZ4OKdDm5uItr+sVlM/4eKM+kGIudhKBiTswJZZYhfY9DfDF7L2rIbCXgpQAH/xxx/wpXb0mZEVfjP6XfsK+Ar4CnzaKuApgE/bFfPH6yvgK/CgCngKYIXr42EpACJMInw3CGA6lINQwLsoAGciYMLqnO6eYKRpFjduXLv59ddrUgCiN3YYzs0YaI12NyQAtFWnYp44hf5rfJOgYtsBNk573E7TIs506aHVR2dfuv7sxKJvK783oesIXwOiJ5zLsiwXMfdychuoTfQBAO3mvRIcaOz+zIeFQVPX4/Fkd3e3qqogSKqy4qd0qotCNO0RiNj3a2trnZyZACqA9vl8Dts/QYxwKBTb/yRJ2rZlqz9NEQrQNE2e51EU0QiAlem6jkwGL5wbEFCKQQYgJvj8OFMAR78B+r6fTce3bl3vuoeiAJY8gEH6AagiUkwaq1GyKAwD4Mb8sUplEEC4GLsSHbynz1+aysC/kERU+zudCdkjWUGRiEws/nc0m7X9u3sC4gBzgbtIrq9S88Via2trMpkEQdA0jWpbuU/NiAzzCckvOB2BETZYV0qpNikAG6RgKQB5Mz+LxIGdC6BHhyQRIvnggGWAoQDIGrBIP+YpgKOvab+lr4CvgK/A0SrgKYCj1clv5SvgK/DpqICnAFZ4nY5OAfyjr3zZGQEYhG8j+Kh7t4P/5hnFy9Zcz83a2yakTNQ7cXPdLm7euPb8S1+vyorwXmQFnJkXhz4B9Ep3MknPkDPxYVPKNihNBpnMQNMDzwAOl9TG1qfAdf4Pin0XwE44JshbvPulV2tAGmT/WSLWgHmep1nGbDahCYzfQZzEAhf7yI4PyHR4oHVfluV4vF9VVVMjjE1pnaV507QOhLMQTO8jBSD2h3LKSlHhT0qCXga0/a+qqm2xk9FoVNd113V5nodhSGqAi4ZoNY4jK6pAZRgiyBOnNIBWAsdWBTC4AQ65PRw2fwj6fj6f3Lx5vWkU9Spkh0zX++CdZFG0wfaWSiJKXvr/ya9DuivcxQKQasFfURSK86N5GNmIDPlT5M+B/xjCf/IBCJtgxB9EIlTWcPj/0ONeFgimz27FL0r1E3ksFou6quqmMQmRMitjHqFA9ntSAKTirM4hElmKOwpLFsiZWrrBzAW4WQsoJXAzGMPAobMAoxsHe/QUwAq/0/2ufQV8BU5qBTwFcFKvvD9vX4FHswKeAljhdX0ICuCpL3NEeYn1D0L/ofmf8RtnOpjhBiBENznuADv80QwKNM3i5s3r1154pSpLggXgcAk4V5xglxd1D4U8YR0zA5yOfej8JkMCsMozD8AzHDYc+W3cmgA2E2dA6BXDkj0NohCdWusHIG6AMGlj519mAUT9T6s2mrXJ29HJlzY79hxGve6ruppO5lVVNm03ny6atu01tqSwnP15F/LH7r3WejQaKXRzsTNwHl1HnE+2wrX0wzCs65qd/6IoqqqiHIAIn6jejf07CQCrRArA5Tu6jMBf+8VffMBSO/pSuedOjq7uvtsLwO3wUFjdXdl1OL2ynN24ca2uW8sxWT6I+HX5wBLiHpxowkJgSyORjpId9IipMAkL8sQYTcp1WYL/DMsDUN+sFtFu2EVkJkYI9EnByIiIhPCx82/vqftfiOVJALGL1f9kMpnNgPyns1knWRJ25R/A4zL/IiU4qAJYQn3Ceq3jCHqTu46BZEfPuZUD1gCyKSgASSGkrIBvF2ZuKdXhi3/pR37iASvt6Etlhd+Mfte+Ar4CvgKftgp4CuDTdsX88foK+Ao8qAKeAljh+jg6rvvHT32ZiYDDhj8BiwCKZSggN7AqAD4xbxOgwAnkZYBAEAZtW9564flrt14uZwuO9ju3c2Owbjq1mrwAkYqjAIhqtDJTBmLLLq1bo4EP4fMn7XpR+wOeicqAhRXJvkSyAefD4R/z/o4s4Oh2ilQ/DAVQGgDEH0PIIFroEN6BnLSXMey6rhfzxWKxmC+quq6zrGibTvd92zSjotC6b5qGeB6ufnJU7N4HQVAURRAGTduqTmml2rZlpbTWYjRoWACtwQ4opfI851AAB/77Hg7wZBb4Rur8ifydTQC3Melx1jr/UaAAgr4q58/fuFZXjREBHEq4Jyxlx3uZGWB8JC0XwH+N9Z8Af2GgBPkbHgD5Dmjn27l+LBonGyHsB2GUZrKQZOTfCkcM0IfGRWwjLQXA8ZX7+R2IH4E4YMjC1rqfTiZlVc9ns9l8PsfMf0LqiDIZ659hLAJ569E4ggwAB2KGvIg7TSRfDHT7tAzgVD8dBJwzwgDnB4N8AbpsOhZhacfAmv/4j/5lTwGs8Gvd79pXwFfgRFbAUwAn8rL7k/YVeGQr4CmAFV7ah6AAnv6KIOVhY39pmDdo6ZMVIGiwG1ibgCHGIXHATbuuuvXSzRs3X57uT9ARld9IMgBV3NZlDcgW+7LYTfgBs1EQKOAegcim92ic+qIozzP0KNGtjcNQfPVAAQCDxRGxWZSNCqI4Gv7RJIC7A5aLCkwQCAUgL/ZxhP2whZ4mUd/rsizbsqrrZm9vbzqdqU6N1k9LFFwx2Z90SumuXV9fC4JwPp8XReFs/Onw14h4O8sy+CM2NdvObdtmWdb3Pb0DWVDif6LFNE2N2F2kE6QVOC/A10kHkAtwdAD9AriwDOrU+leOrwrArajDAYEHm9VgZMoK1pLVorrXbeP6044FcAvIaQGWgJ9kAXQopv1veAHKP+gNIYslS5JY1ovT/BurP7cCZYlJyAR9IqOwpzweNgOi17C2fLwcPC+8bsftIaGBMKRrmrpp23JR3bmztT/er+rm1PopxGEYhkAkMyJwkDvlkPJB7kvcxbLfgxRAgEQDIdci8fS37ftQQgHNoIAtqzAkZiuqJ6wKQEZYdB/AfHCoWVhqAX7ix37SUwAr/Fr3u/YV8BU4kRXwFMCJvOz+pH0FHtkKeApghZf26BTA7z39lGksE9wT3ltMYygAg2/ohGc3Ii53rxx4Qgog1Kq69fKt52+8NBnvCwUACwCnuxbsI1PMSssnwpuNoExsA4wmO+T4gB31F9k+MLM0Y8WZn/iZkgTB/+LqJw7/STJaG7HVz4F/01SHsQDc+JMop/g/AeTuIxH/04ANGX5BUFfV9s729p0t8AJKnzmzgQZ+nEhloq5TVVX1CuP6cRyXZYluP6IQatoQtm3bNA3xP3wB2oYUg1KYfeCWNPzXWouQH6/zYRPg4WAXx3Fd107kr9AWluREUbyTRwiCgOICol5zWXX/pV/4+QcstaMvlXvu5Ojq7nsPArjOtfO0H0Bl+4kAv2U1u3Xr+XKOiZKDD4dHTftf6maQv1Rp+XCSf9cYN6yRrIGDVv90+Vuq/eU5LQCxZMS8ghP+Ivu3KpoexnlylzgVgPTmhxQAYL+jAIy9X7O7u3P79p2dnb0zp0/rPug6BYOM2JnvC7uhoQUQQc3QWDOgsYYgetuZt0MBciQSDwh9DW0xjXUmxP0HJf38CDl2VNEM73DnQuFJic2hm7rbQ9Fa/+SP/8eeAljh17rfta+Ar8CJrICnAE7kZfcn7SvwyFbAUwArvLRHx3W/9/RTzgiAB3TAwFya6naW2WiZZZqfQ/hGFmD9Ad2P1NL3WjUvvHLr+vUX9sf7IeLuegVHPFj9CREAcCttRrMrUSSbVD83ahxHQQK5dZgkMUay0zzoA6WVCLZpPSAUgGj+ozgOZV47SVLY/GfZ2mgtjjHDnxgKwIw7KyjwkzRKQxERJILqgwBkRK/7tqon+/vbW9t1VeleJ0kawodf5XkBx76mzvNChvwR5lcu5r3srWmaU6dOSTSA8Snouo4qAExiy99hGGZZRoMABAdI259oiv180RfklCFQL0D+ohQ/BdIfTdPwjUwToHWCkwaEISwJcB1FaHGsKQC2xAc97QNQeTn3DxXAgykAp/anRaKG+aIJUBiq/aWwjiwIRfOfFkVBRsn2/EEHSL4f3CPE+U9W13LYn+MYlM8MDP+JqAmZnVR/OQMgBoZysloHCtcoVlq9/vrr77z1Vhwn6+vrSQz1h/BBQv0k5s1stQ+nCQ4IAcy4vtw01oqCNxeH+UkMqEBx4Ic/WuEMFALuy0iOkAUyNoIS2SkSHt4huH/l2YCHYPE9BbDC73S/a18BX4GTWgFPAZzUK+/P21fg0ayApwBWeF0/MQWwnAGww8t3UwD0sHMzAkvN+ZIRGFAAX3/h+esvjPfG0lXsRX2tRSCgZCpblMYG3gA0Wa97dD+jJI7CKIkDQV/ouQKPRRmM3XtMvIv1umj4w1CLbTuM2TH2n0ZRik3TbJQD3bHnn6UpPoKBb2EAmiBO+gDq+iQGlu57NZvNtra29rd2UjgHJMSTSmwIVdevjdZ1r8t6URR53wdd2+VFUc5nDvOfOXNmb2+P5m08F0oACNRpAZjn+bBd7/ThSqINBYumfG8nD0YVlmXJ0QbOC1RVRck6uQOXC+jiAIQCgHLhkaAA+qrGIMDdKoCl55/hdkAzHZjwZ7KkGf036N+6+mE8ROZEMCFCqoXiESf+l1kA2kqabr/UFRoQUaBwqS9n/d0gwCEKwARbsu0u8pcdeWxtbcVx3FQwgKR5hXAiIAEw9+EcAI9MARycEBAKgGl/+Ew9pAACmZ2hA8eAAsBpib+gsQkMNJINjR0giL1O+A1Dr7jV2/f9X/mJn3rAl9rRBSMr/Gb0u/YV8BXwFfi0VcBTAJ+2K+aP11fAV+BBFfAUwArXx9EpgC8/87Tz+Sf+p52Yy/5zpMDAF8DM5psTMBaB1qZtYHymVfvSqy9fu35jvDvmMDKBjSAcgDLuAfMB6EkaWiGMelFaE4iZQWtM+LMHLq7motsWQiDKMLMdJ2zlEz/LmD0GovH+DHFtPIskScQZXazXMG+fySgBkFysg4/efXd3HwMLgF9dmOeZagGt4eqv4LQf9P362rrSqqrK0WgURtFisSjyvCzLOI5tAz8bjxHeLq+0YQjAD4PDTvUBFPsgNRIwEUkcteIaqCFq0D3c/vEuNvbpfNi2bdd15DiI+akUCIIAH13A5oA9f1NQJAXCO5DuAAhfVN0v//wxGQTYdR7yg6XvrOtMn9sp1dmqdqKAtilv3Lw+n8353uE0uuv2Y7jfwH9cZEeLLA3sZEhEVggCIKIImF+iIYzPn3kOUQjtIa29P60vOYhv4zDMIIYd/pcQCWBjc4TWlo8td9134qUX6T5895139vcnbdeFQUBmJ5B4C3snguUxAZBmxj+imybPGr6AkpApnoO06DMTOmay39xQzrnP+Ef0ATT9bnafkwODB40S8QIpADdNQR5w+Vmc1SELYN6Ewv/UT/60pwBW+LXud+0r4CtwIivgKYATedn9SfsKPLIV8BTACi/tJ6IAnJ5ZhpjJA1hBuxt1JhFgp6AJ4I0Y3+L5pVpZq/aV11699vzzu9u7wNUCyyT4jxjHWv1jRBkQy/ZacQASxp6JPz8/RTB8nIRJEgZI+IsFuFlAB4d2GenHu1KgaHwKKINYogHjhIcdG5UzwAtD3eI40kHQlfUL156PMoz0g4wAXZC0daOUStO06eDMH4VhJpRBVVVra2tawymQsJzibQL4sqzSJG0R+1cLZ4HTYqMedACmsgGzksiEBSiZ09aqQ+icIE+a/DPkj8wCy8Vf8ePquqYBQRiGTgVAcoQUCy0eVdsdExXAzt7uIRO7A81z65Pn7grCUWeA37XVjZvXp1MILhwDQL26pQA4ZkIbAEg9nOY/DALJhjRrhtSPLIlQnpoHZ/9lIQm5ROUJTf4A0e1SHyLnEF57ZomK/YJTx1vfPwOllW53dnemk/lkf6aUquqKlJVcTTHHlHuNV5A8hitXFAubY1/BZgFWiPj53SMaQYe42RiyIQ9nEqB4rMaVUNQBg+kCM/zPDdyDW/PrQHIUcZD0CTQUAJ07dP/TP/VXPQWwwq91v2tfAV+BE1kBTwGcyMvuT9pX4JGtgKcAVnhpH5ICEIwNxOOiAYnO7kMBWHcAGxBg4gPd6IBp5KLv373y+mvXrl/f3tpGGB5b/wLOgRpERy1+/gRaHLeOxR9QyTg/5GUROX4AACAASURBVNm0FYBCGr76OSgANNLxa3b97cx2EonyX1A3e/kaewt1GKDZSx4hEZUDG5hRKFRCFOtAt4v62nM3Tm9shEGotBatAZBT27ZJknQaTXW6rkVR1DTNaDQqy5KorCgKxwKwS1zkRVmWdYO+vfRLKe3uT58+pZSuazT/Awoi0HFF/bu2SUTCgOci/ufgQNeJACGAooGozM0IcDrdATYewxAhwwROdV/6hV94wFI7+lK5506Oru4WCuCAid1BCkAW4XDYna519oy6tr558/pkMh3if5G3m9Y/oxacGoJVMraRksgAusfBfQH7UYSCW80/frSdf0ygDGwyeSO4Ahxonlv/P7G7ZLAlrwGN92TVb29tzRdI+avKaj4vR2trAcMdsApAhHEluNvPXGjSIktDBKMCEKkOZ1nM1T90aTTmbCgD4cN4AXCtcWBCbl6AedmAIgJLOnBZMrljyRfQhrAP6OCBVc1YRTO8o3r91376rz9gpR19qazwm9Hv2lfAV8BX4NNWAU8BfNqumD9eXwFfgQdVwFMAK1wfR8d1X37maYMSpOtpHc44EQCBMYEK6QDSAvACPCD+B5KnFoC7MuJtAaBff+P1q1ev3bl9BwZ4tPqT1qFgfngNitUfZpIZtM4+KtBsFIdiiR4nMdr+cZxmaVGMQvbVMevPqLYUbADj2i2E7oMe4//o3MJ7ve+DVDL/4CBokgWByck7gC0ItK7VzZtfL4q1rgPESbK067osSeu6juNI9UESx01T8TyVUmtra/P5PEmSuq7PnDnDND427dM0K4pRXddd17B6bQeRfxCEo1GhlC7LCu1f+AKgzp2Ger9FWxhnQiRPDoO2fxQCMGLQ2f4R45ECGBrIET3y7dKz7Y8PBeBWPI/wfjfA0CDQPEdt65u3rk/2p643LkMlxJ+m9+8oAEHshlSC6l9YIhRXYhps15/rh7B/OOoPVorZGIMlTXpC2vX0wrQPowJAG//AGfViIbGzvT2fzW5/dLuumzRL4yiWPQwdAlEKgvsl2rfahkMlcsIZElu07rv7ARWASGwOUQAgDiyql/UYu4EK4S5s2h8NC60MQCgs8hl0rTQUgIYjB2IpON2jtP7rf+0/9xTACr/W/a59BXwFTmQFPAVwIi+7P2lfgUe2Ap4CWOGl/eYoAM7kE/Mf0vzbcWgzJ7DE/DYUwDEBVA2r17/xxrPPPffhBx8BJEsPEtgslsn9BBkBApzQjQQaS2jLD0QEzb4gtFQa+/DJzzJE7rnBfpgBciAA49xgJmSSgBgnjlRMhG0l9Jioj5CzTh0+XACFFWBXVHf9Cy++kWVrdQUono/g2JdIFF8COgFsRblYZKlx4KfzP2YEJPOvbTEpQAF/FGMcwcrROyJU8TLAWUtMYJulmepaWB7GcdupNEnapnYtfWgHhFBo21aprm07NqsJwcQnQJTe4m4w7HuTC+DCgnygh6vCMaQAHrz0h3J6Swf0XdfcuvX8/njfdaad579UAJVH7J0sQNGDYOTfePtxSCROsjzn4L8N9nNtf4hNXLRfBKBOkoIr3Pb3zXEfgvp2EOAuCqBp2+evP7+3sxsn8dponQEWB6T3jkfgEL/l2qhuWM5NcILfSgZ4i1hL/ntQKVooBXeUzpxA+vZG5S/KfsRwmh2JB6FVCOATHN/kPAi49hh6yKxFpVWoxeOz153W/8V/9jc9BbDCr3W/a18BX4ETWQFPAZzIy+5P2lfgka2ApwBWeGmPTgF85emnBFFIQ9yoAAwFwC4iVf9UJMdGli8S5ANe6NYPwBIHPDetu7fefvO5q8+9994HTdsmMk6N2L4Mmv8kSZu6aWFlB2yBOfw05XGI0T/7tbEY+gHCIeIvz/DJIkZIY0ip4ygq8lEc5W3fcfqa+D+3+XnQTGsViGdAFEZGiWDP2Pq39V2nXnzh9WL9TF3XWusszaDGj8Oua9Ms00os2ttuNBrJgH67trZGF0BidQr1m6YpiqJTiDwAnle6FsM/znhTXN0C+YML0B2EA3ESE8y7YD/+NgzhFMBwuEFKgoF15BpIAQhNYH4Uc3cdhsgvVGJhGIbRr/3yLz1gqR19qdxzJ0dXd+/s7S734IZGLCQe6NHv8TnijNC9+NLN3e0tYXBEkG4rw8l/5/iYZQL/jcIf2J5tf3ktc/gfa0dKbV0vIEvhw7bPD4Ho+8oW7lfeqqq/+tWvZWnG8EAzgW/lBHzxoLXh8sflKL4oGkT5HwrHEeESg7oafCxxOUQBolVwvzQAX24w+YXZrT1NOSo7u7DE+kYB4CQnJBTE6tBszTXJhWcXqf6v/ubPeApghV/rfte+Ar4CJ7ICngI4kZfdn7SvwCNbAU8BrPDSHh3XfeXpp0wKwH0pAHEjfxAFYKCRE6UT3wHW6vb99965fuP6O+++p7VK04Iz1bToC0P02Dt4BGD3cZolGNhGY5Zz/kIA4Dm0A2GU5cBwgbjioakrA85hFBTFWhzlVQfALDqAII36xNEaAfr+gcx5hxGQtsk7MNFuxuZMa3396sv5+mmLg+ix12WYPijqum3qpu/7U2trDSA3sv14vmEY1jUa+FEUdV0HdUDd6L6HpL/tmgbvMpP8QcAfM5gCatVC5M90OnZcCaiI/wOxIaCIgS1ZYn4+GC7IT3d+AYwAoJMbeQECzN/81V89DhTA9t7uEkMP5kbu2RW/+4CV7l566db21h0FwkVSG3CBMAtArUqapiCJZJWIagSFZXCkWP7Ji5ACwO6R5hOcF+B6gCDlMMb/ZimAsqz+8A+fBQVw165F53JUCkAkJIYCAI1lfTQHlMoBCgCWFUNyQXw3hDgR70Db+afpJxcM5Ql28Yttp3ENoBxhSQGIR4AYWIJ5UVrhb/p8/Df/9d/yFMAKv9b9rn0FfAVOZAU8BXAiL7s/aV+BR7YCngJY4aV9GApAQgFl6J/+/9QCmCkA6N9BAXAY2PkCONk/sBONzQzqFzxlh4f7oNva+ujFl1547/3366aJIpjnGzCB7SOO0CdxCre/FMZ+QGnSr6U5G5Aa1NPo1mJ8ABYAxpncpAVGYZrlUZS1CgAmSeMo1HGoQyVWcHLEEjYgaMc+KMnWSokqAeKGrlPXrr40OrURRzFgjQDvpoERABT4GsF7fa+TKNG9rusyz3OhBmr2QqXLnHRtB3VAVYdR1LVdIJQEZwSQRxgh2I/h8zhxBYLAKAKE1yDmZ84fXQCoMhg6tLPUbdvyV3QHlGPDVZAWMKgEYRNMMN7/9hu/fiwogN2dA0PwsmDE6lFA/F2JAIeOWfcKFMCd2y0GHASCyjViBiQfXDwW/1M7ImwRfBNlKUUYBqEBhBGu8GNEaS8z/k5gv/S24ItyrMvMv6PcveWifPbZqxJRSbpKbhPjwCfSfrnzSO4MP5iJAO66C7cjNpbgAQxoP0ArUAXAW8vOAAx2aDr9JsePeN86/DuygFQAxgGsVsApEfgLhmm4rEUQMKpTCsuv67r/P6Lif/of/46nAI6yMPw2vgK+Ar4CR6+ApwCOXiu/pa+Ar8Dxr4CnAFZ4jR6KAhCZseATkfffTQEAdNj+szUCtI1+ZxNon5ACYIdTB9329u1XX/v6O++9U5WlClKlpTVNrCojy+zoS76dcWRPk1Rc2oDfpGPZEb3hKKJolGBoGYgXc/RxGIdRnIZh2gECR3mWRmEXqLYHBSAzBTwjgX00Xe8RERf3Qa/g/NcjHx6Cf/X89ZeL9TPU5LdtJ1hNmzkIHeR53jYtWANQA+IXgGY+oBSGBZKUFUqzbFFWve6btknEqkA0+UgWDMIQUXBCdkAOIBQAoTtRq9aYKaDGgS6AVAHI1DaUGPQF5OhBHMcdZig0N+ZmcFswuA0IWRQW6rd/67eOBwWwe482O/XxziJv6Cp58KD7Xr388gvbW1tN0zBLgtr+PBdxCCb8wR+x8+8yJrgG+OBcyxL/DzG+YbAcHHbEgHnlk1EAVVk9d/VaEoM2Ms6aLs9A3CiMAMGaIy6dDgcUAC4xRhYEuNv+/mE/xftTADIu4Br81gljmTKAlr41mLCLR6wAnamEW1CgBzj37wZUwAF0dd3M5/Pd3Z2/+1u/4ymAFX6t+137CvgKnMgKeArgRF52f9K+Ao9sBTwFsMJLe3QK4KlnnqHLv4iC5f+Ceo0/AF+x4Inx4PyVA2t0TTPi/8CEp0vPNdSBuv3Bhy++9tL7H7zXNU3XR6rXAtnRhFc9UgCI2YqiAGyT7mxGIIfXsduu73hokcAnZAIi2w+dfZAJUAVEvY46NNrjPM/g7KcVXpJcd2xnYbZBO7AkxHFCKt8HYBuSqG3VjeuvhFazzUC0OEG6mqBGHFKHhD7AcqXQdS9GI+nJ922N7j383lOc12JRaa3rui7yjKGGbO+HEaQEMsAfa923dU0VAHwP4IMIKOZmChwGIxHAYQGmAHBkAFECgvzJBVhvdjMvIFZ5kinYq//97/72caAAdvb2Dh+GG4U3GXUGeN8zK6Dv1auvvTIZ77dNE4tJJAf+xetf/PxlKRlPC1mgFvZbtb+xtgBHxbY/1S6EwNaJT45hGJVnILRNLLSQ2rzvgTdxWZbXrl6P44S2l8O+vZZUPyxgJvMN0gQF6jMpUpryhgOSn7WwdYfIEXuEppxm7N9mE9LEX3bnYv5kByGdAXj20t7vAgZJMLzTmg3Ic6QbiueC0gr+f/IEC2xRlePx/tbWnd3dvWee+n1PAazwa93v2lfAV+BEVsBTACfysvuT9hV4ZCvgKYAVXtqHoQB+37j+i95/2e2HLkCmAAj4OQVg/PYcLcAXlpLqULC95Q2iPlAfvv/B125c396+k4RKB3GLlmacR2kYBCoUzz8BwMDPAvn7IEhDzMMz1C1Okla3RFCxTPWrUKdxnEvXvdd9nEZ9EAHLh5IdkMRKdVEYpREb/1BuR71KQnwUp5rloEX1II1VAY9R26lbN19VgOtdnueQHaDfrsqyTLNsLS/EnK93tnNaqSzPowQ9edXCu78YFUkGf/75vOQ0fp6nzDusxUcgSTDFLYguStOknC+I5DEHEYZoFIeGAmBV2eml1yCb/3QEiKKIrgEU/Bu/AAPcDLDUfYf+bNcqrf/Bb/+9Byy1oy+Ve+7k6HaAu+M9Z2C3HLI3Q+jDfd89OE9Urr7x1hu600hqkP4/IyNdh5/kFaH/0p1SpkacOQV4JIf6uQ4ItI3n/1FvSTs7/zHbLxbltavXxMzi8AyEUAAiviEFIA8n3Tcz+Tg68fC3hwfti93YffYyOADUht2VIHhJDYRFJE8Sq2ZwyH3IkE6hA7C8oHCx4yP4XIYv0KtDK1hiQvivsPCo/J9Op9u7O9s7O/P5PI6iP3jmn3gK4KhryG/nK+Ar4CtwtAp4CuBodfJb+Qr4Cnw6KuApgBVep6PjuqeeAQUgQXtsDFp4L0MBy56/jQbgRL1VBnBC+sBW7reApqICeOqffnVnZ3vzTBrFRd02fRjmkWB1wHDIubNMuuVhTwgXB+h1hxGDA9NGi1o+CJMo6nXf9l0aJwVi82D1HyVREERa6AQM7YfATNinKAkE86uwV3kM8YBWQMihDD5I2iEAIVX2SukXX3ij7fuqqtbX1/s+LPKiU+10Os2y9NTauijzMYpNEE7cFUtGYNgDuoM4iDGjXlcNMhSwWRDDR6CvKlgGpCk6+bQAzLK8qSo69iVJFvRB2zVRZPQClPfTfIFz/rRFIOaPk7iXkQGqAIylvMAz4jaRanfCASjdqf/jH/7D40IBWABKTH5PIH1vAkAogHfefavICuoyOC5hdCsca7fL0khUnGSFifemiy9OEkszfUcBDJ0iHnhjPowKYLEor169lj6AAoCCRWwtHRXhch/F9t94JFAmIISV8+9fnsYS1xvUb00EhBIwFADerTrDEPHztARmSo6ApP1Z/T8yJ+3EP1aazN3ojr5/qut023WL+Xy8P97Z3tndH3ddt76+fvHCxb//O3/fUwAr/Fr3u/YV8BU4kRXwFMCJvOz+pH0FHtkKeApghZf26BTAV55+Bu12qOkNNrJT/+ZfpwIwsH9IAVjx9GAuwDRg2YjVvbrz0e2nv/rV27dvX764WeTFvKqU1mkM/bYWiQEj3ODVD5F8gGZ9AP88yWyDnTvS/iTfPg0xwN8FOo2iNIKWHtZlxtYdbWEYxfe97CLKpbWOLfo26lUWi+5AY5Y6SRPpfopMwJi04eeXXni9hreZKopCKZ1n4A1ms1kYRqM8l8Y73iKfCxYA/Xk5zTRGHOBoVCzqUnCt6UZr3VEFUFUIGkxTqP3ZxJbggqAsSzG0y8MgqOoqDI3zv/H2G+QCEPE2baM6WA+GodmnkwYgot0ktOFJp+AmiH/q7v/+v/7PY0MBGLRLnD/IvV9q/3nV3AHbLUEBvPHmq3maj2T+QjgiI0txhAKNG5aC+6UxPkQTQgKIMeQhCuDoN+IQfx/hXeWivHrtehIn91MB4K6TGD/DAVjZv1UB4NciA3AswZICGFbJxg0KnB/4R9LZD8wZdRQHVQA6kLLgj2wmq49KExkk4UCA7sT0Xxvbv7aqWkz+7+zs7u4uyjLJ0osXL166eOn8+XN/+2f/e08BHGFd+E18BXwFfAUeogKeAniIYvlNfQV8BY59BTwFsMJL9FAUgIyaExodaqXaiX877m9SxJbtViOlHsAuUgCAyui/92rnztb1F1/Y2xufGq3HkZ6VCx0ESGaL4yCOIfvHVDc88HUPE3vM5Qe16jqRT2MnOuyhCEAyAMCbjgL3HPpkqJfDNCtSmZbXQRgkSRRGIwkgxCPswl6BYxARQd9rOvNZMzYOC8Ct7cUX36hasR6MYqXQhy+KvG1FgxBGVQULwDjCXHev+zTLRA3d6b4v8lx1amNzY3tnSwz/M4akWWuFqK4ByPMCgnBRAcTo5wZhWVVhEKRZgRY+ggOg/GfCmpliEOc/jrWLDWHD9AGMDFQNjkOE29hGTPLpFNh1XdPW8mgm8/q5P3j6uFEA1MUPQOyy939PCkBWpr5x41q1KL/lWz4/KgpZiuYCO0KBlM69rASELQI+JtV190TCA2/GgXreTcgf5e4ty+ra1WvxfSkA4SuWFADqYWwdLUFiKIAlJ0JXQGtqIQfBuD/zFOvazBNQ4y/tfefoJ0vGnn8PToxzMTSSNE5/MvRvLP9AJ5nuv2qbZrFYjMeT7e3tyWQSRdH5c+cuXrl88eLFzc3NtdHop3/qP/UUwFEWht/GV8BXwFfg6BXwFMDRa+W39BXwFTj+FfAUwAqv0cNQAE8DTMnkPcGTxVHy3ID/qDee+gcxv1EBACFzPIBAhPJlUc53k8nko9u3aX0/m83G4zG6mmmcxAl6/HGcpGkYINQdFmMaGm+tq051NHXHCH0PxoDRAMyPEwyMRrBpqsewEugC4BbRc4dpko6ygh5+NM9LIp3Ewkoo+OdRpIBd9FAEYAYhil9+6dWyBvTJi6JpO4TzBWGnYEZIYKZ7FceYw4eJmxSnaxvd67X1U1qrtbX13d0d0TXkWkskYRzP53OMJ2BSoFofgZVo2ha9XQllq5taBAOY848iuAyGYdQ1DSkAagHYieXIgMxrd+h1g0qQtj/E2xoBhAHOXSvVyGNa1vPZfH8y2Z9N3n/19WNCAbjDcIb2bvqdyP0QfA/Z5ye6DdTNm9e/8fqbn//C5z/z5GeSBBeOIo4B5r8b/0tGntHTu/0fMtT7mDtx2G9/wKZm8Q+2qKrq+vUbVCbYU3a5fcoM0QgFICQUoD2us03ZtKtOUD09/+2DDgGcXuhF22JdLoj5yQuYID9SBq6/z/xA/GXoAE76Y4Gx8y9Nf61ahmPqVqiuqq6nk8nW9vbOzk6v9fnzFy5fuXzxwoUzm5vr6+ujUZEl6V/44b/4gPoc3TZihd+Mfte+Ar4CvgKftgp4CuDTdsX88foK+Ao8qAKeAljh+vhkFIBJAWArVVLojkYBmM2gw5dWNIeG4Z+vuqqsZvNZ28DSryzL3Z3d8WRf9X2WZ8XayBjvibef0hD8h0HQqiro+yRFljtG3/soiRNpX0Im4MA/hgSiqFNdKiICyJVlMD4MozzPshhuAKIVB0xKQAUA9hhTQxoBxnGgcMQxVPnhK6+81rTgC/KiQEi84M9OzAXlxbyqygiu/iqOE4lzN/Zoxdqaa+C3bSe0RiopANFiMR+NRo2oAE6tj/oeYYGa2YTyEGN1sBISH4gkwrZGq58UQJ7n7OpTCyDj3C0hIjIFUFWhAGDSBtfATqm6qqbT6c7ebLI/qZsqTIL3Xnvj2FIAriNNUO4QPAmBpfc9Lr968cWbb7z2RpLE3/Ed33H+3PlI/BFELuHO74+YAsAQyCEK4NrztCkcUgAA20E3pACYQEnHPtQhhkEAsD11+hhiuAcFYBv6uGsgARFsj23p5EcKwCoIxOXfZf0ZCkDWoNGSkGwS7E/oL7b/WpcN6KSdnZ3tnW3VdWfObFy6dPHipUubm5vra2tZUeTyJ02SH/rBH/IUwAq/1v2ufQV8BU5kBTwFcCIvuz9pX4FHtgKeAljhpT06BfDUM88I9gLqYFPfmORJ69JSAKEOg1jG2olbDrkAcrBbxoZNyxpe9PKQnnRLOX2n1GK+GO/vT+dTrftibTQajWQiAMPSuoe5fQhnvjaAT36E8Ly+j4VXCDAnD6m8DNJHSumEJvl9n2UQ2PeAT+AIojjCbqNEYHOUxPAaxHAARxSsSIHNYcAujgb0wSsvv1o3gEZZnncyCCBmAWHbIQsgS1M69uFgepgPBr1ualj6FWujEDQBQLg08GFwOJ/PwzBqmlpC+1QUhqMiA7DqOoVtqO0P27ZpW5x4BGkACA7ddU3TMAIgz3PUTvT/hJGqbTDrAE4EQQMsedu1Sqzyq6ra398fj8eLsg6DcH19tLF56p88MKrt6Evlnuv16K3d3fEyFJBqDqL+5W6XkH+p1beWgaHW3Stff/GN115v2zaOk4sXL1y6dGlzYzPNMgpG7H6GHX72/w87C9wVq/cxd+LRVQCHKAAMAly7HluzTZvnB3Knj9B1h0DAqgCo8lAd9CZhHGmuJSPyX/r8mZY+0wOcn4LE9tEzgP6U1hFA1P28Pa1vhNj/yQawj+Q9RP8IeP53dP1XSrW6k7W3s7e7u7sLt4u1tXNnz124eOGsdP6L0ajI8zTP0zTNizxL0j/zp/+MpwBW+LXud+0r4CtwIivgKYATedn9SfsKPLIV8BTACi/t0XHdU78vFIARVB8YBHAUABX+FNW7fDLTpGWiu6B0pTE2LCJi/gVoIXl5eLAtiaZiVc5ms6qqlKjfwyiOskzAUBBHgDwhZPkAdWkqMB77lCnlvotjGAlS9RyFkABgswSz/aGM2fe9SpJ4fX09APxuMBSQjpI4iZA9CLMAcfWXFACROcgMdJAmSdgHL7/0daWjvodDYdW0SBbM0jAIxagPD6U6sBISDZhneada1baw94d9YNe2nXgZxGjixslivghAZyCSvRfmIokjJfb+TYcxBzECTKuqbiHjB0Yzsw9KN01DtUKSwGiwbcGnMPyv1wqjEHGsVN80rVJtp7qmbqqqm04m+5PJfDbTWhejeOPMxubm5tmN03/vd/7BA5ba0ZfKP0MKYAnXBbA71O609ExvJG4lhNW6e/2NV998/U04HNR1EIZZll2+fPlzn/vsmTNnmJhw9xH+86YAsCyXh1FV1dWrAwqA4x9MARQKQBY7t2fDHhRAFEdaXAugTxFRAH87jFFAyp+LEgTmN+l+3MkhFQBLyLQ/81x+DIzzv6T9acj9RZOiWsmSaOpmOp3tj8fzskySZGNz4+KFi5tnN0+dOrW2tpZn5pHmeZImWZplSfL9f/IHPAWwwq91v2tfAV+BE1kBTwGcyMvuT9pX4JGtgKcAVnhpj47rnnpGvOIM3Bf8YpPWTN9c0C/98w1ZMEBsbDACQoiDuEwPA2tIV1+EzTC66zpppBN4UxpQN3VVN+WibNomSDCcj3hAjM33ku4HuiEMYYDXq8Z012H7h6av4GGwCZTHw0FQ/AIBwgONEYM8B8ZCWz5MU5gCBGFcFEUH1N4FkrFHEQFPV860f+XFl3Uv0QhR1DRdGIXgDsKwheefjuERKOJtYLMgzzMcG4YI4iQFUOfEPqz+RTtQNzUOW/gQDhqIPhv/CsKPe62Loqiqsm0x/61F3i/CBKQGWDtAXctcABrCpuzAbWEU1jWmA9D5r6vZdDaeLqbTadfUeRKfPn3q7Obpzc3N02dOr42K//V/+cXjSgEYSYaz/bdBgcYRn770oi8B8fL222++9ebbTV03TTMvF4vFIs/zJ5544vOf//zFi+fg3RBGUYCgR2t4d4AUMAoQQdRLDuI+pRlIB4ZbDIwB73rjIS8AkWnU165eizA2wq49KQCJPLBRgEYFIGuD54kpj0CkJlHUdzDzkz9uEMDY/+seHpbE/Ez1s8J/egHIZhqOfzQIlH2TAsAfpRWj/2TZAvq38LeEGqBp23KxmE5n8/m87/v19VPnzp09d+7cmY2NtbW1LM8xaJNKkgf/lTs3TpJ/5fv+ZU8BrPBr3e/aV8BX4ERWwFMAJ/Ky+5P2FXhkK+ApgBVe2oelAOCWL0aANGCTfySwjI5j6KViOD6UeHJuw86i4LOeCnwoi2WemWPPRCqCMNBdhLeZhLbJ78EVtG03nc4mk0nVVpjSh54Y8XixSP2h/Fe6gXygQQ8/jLI4hzQ/hlUZTf5aDMajVR5FYYKYQLT08yIHlaBDYqQIMD5KkmI0WuvatgIv0GdiCYgua5SIxgGGaq+8+JJS8PATzI/TjIT4kL59m2UZctFUxwGBLMvqWkC+OAXyWrZtq7UmkcEi0KgviWNaAEg+XN80Dd6i+yzL2hYEiTAmtHEDQOwgEwAJQgEF9RSRCDFEWAFJxXwBJLwoy8l0Ntnfr0WqcGp97cLmxubZzTNnzqyNRnlRJFn8fKFsqwAAIABJREFUP/8Pf+d4UgBSIng68vBcmJ2cr6wSsaVTogFRuvvww/feeevdtoE6vW4byAGaJk3TK1euXL5y/sqVK6fWTycIg7wnyB+qBI5CARweH7AjCUe9bbFs6uaqDAKYAzIUAImgAw+69mMt8ZYL+/VT63me7+zu9Z0WIwEGWTrv/+X9hcXDeQeZ6nehgPgYzekY3Lfg50wKIG5WDvqbv6T939hZkvl8vpjPJcOiOHfu3Pnz58+cPj1aWxPsn6d5lmZpLhQATC9SMgBw9/ye7/puTwEcdX347XwFfAV8BY5WAU8BHK1OfitfAV+BT0cFPAWwwuv0SSgAuAAcpACGgWUy/i8WbaQATMwYcYvADPzadSqdZID5YuAJjFkZiQMaj/VIrZtO9vb3qqrUQVjAGgBYghhJWsA6jPokjrM0G2WF9Ctr+3ZjY56mKab9w4ifkaA7mRpbtRBBgFmeF/lalmZN21ZdGwRBniaRkAhpksFIH8P5oADaFrgdagLx8+/FqE8+phcLQMwaiEFCmKapzB0ETVP3fVAUeRAEdVVLlkHc6z6GtAHDCFGIQYPFYqF6nWYZFO2CykKRRTAFUEgRi9+kNyt+B8tHINFusBUQw7+u6ybo0c4n0/lsvlCq21hLzm6aVi0c2osiSVJYKibRz/23P3dcKQAOcCxRq7NIDOCNzwcoJObTb+/c+fC9j8xKQgoFLlxV15h96LvPfe6zTzz+5NnNs0mSABQb6weuWfd/wzbYggyQONecbeUfcBAY6ArsGx8kB7CMBpb39WvXwyheqgCEX7svBdD3FAdkRfYt3/Ito7XRSy9/vZovGNlHJG+YtyDiLUitTQ9CaXlnmYMEJwCvf1NV3HDIsAzFNYPMHPr+NO/sVNW0i8ViPpuVVZXE8dmzZy9durSxuUnZf+qU/2z/O/APJ0tIAMI4+uJ3/AlPAazwa93v2lfAV+BEVsBTACfysvuT9hV4ZCvgKYAVXtqjUwBfeeZpJquJ/Z/p8FttvLQrLYByGYFwHBf0wd51IN1aagcIaoeegnZmWXzKid3FSB8PhadN2+5Pxzs7u2VVxXGS50WQMgIAugIZj+cgfZKGsQChTvz5TFOU7gCS8hdCHSDnkCZJ18HkL5Enp06diqKE7fROaIo8TeMw7LouwhgB4gbCMHj15VeqCrP6QRh2Cs18DfN/aeGyhSxTAF0HRCqlwsnWdR1FUZEXutd1XVtRQIjR/yiqKkk3iPFEwaoQLzJnPQI9obMsQ2O/7Rrp7WOGQigAeQopuNgoiBpe7Abrql0sysVivrc/ns9nqtOjojh79uzF86fPnNlYXz8lOm3oIJgyECXxz/yXP3M8KQDbGx8oSnjaRPywTSQ6NS6Tk+neZDwbFcX6qVNJlvY9MiZofziZjBeLxZXLl7/92759c3MjTRNZiVgVDKw8+LiHCsBKV7DhIQcBvtckYMrzoygC+r6v6/r6tecx9GHl9wcjD5YHBRwv/APZr0uXL33ms58Jw/C1N97cvbPda6Y/9hwioMSEShxj9SdzMW4mB8IW6v0x5m80FWLVIUtXcihQVehozKOu6+l8MZvO+qA/d/YsDf8F/OOPEACQ/WdpivuNAgDq/+0jiMI/9oXv8BTACr/W/a59BXwFTmQFPAVwIi+7P2lfgUe2Ap4CWOGlfSgKwETl3YcCGEIfCPnN9L/RJGu40xlNMnkEKOcFMkub9nBcG/uWXdfWddW29CHTTVtPZ7Odnd3ZdAZ98VqRisl/KMP/WnAymAD47fVh1HeqQ5s9jg3XAAoDgwBZmgZRRF09sPHaGv3519fXtVK12OyrAEMIaRxnCVCiCXGDTLp749XXZjOMJACFiYt714opYJqid4pYATgFlOWCXXpEEratEuU/GRAO7Qei2Ic0OgwX8wWICYJaqPzDHBMETde1iejDR6OR1vD/q+qaTuycCDdcShjVTU2vNgC3Tk2n1e7O7t54r27L0Wh06dzGxXPnzp7dzM+cyYs8jZMULgdCi8QxbA6T6G/81b9xTCiAIfK26n/n+WfwrNFECPJnr9pwLmh7d1EQZ4gASILQJCDOF4vZdLo/mUynk9lkGkXBF7/4XU888RjRqQRc/JFRAE3dXLv+PLgewxkIRXZ4CAAXhxQAVpHYBXzrt3/r2XNnwzB8+533Pnj3XYhohAJwIX/Cvznb/16HENuIf6Lp+ZNRIAWAsX+OUvS4g9DxN6b/KG7T1PP5Yn9/v2rajY2NJ554woL/LMPQvzT9+RAhAPg5KEzAyhn4L/kWYRR96+e+4CmAFX6t+137CvgKnMgKeArgRF52f9K+Ao9sBTwFsMJLe3QK4MvPPMVs9aA3hn8GtxODGlwiM+omq/2AFbnTS5udGC9B4C4Z/KeBgEiV7Yg255Dbpqlgdt8oDN4Dlszni9293el0mmZJnucA3BkwBlF9r3UaJhAdRGGcxH0fpFnatSLL50C+7ouiQJR6iBPBOYmWPs8KOXRGrUVKDALYLyVKx6nFUVPXb73xJgz+ZG4BEX1B0DVdBnuCUEFYHq6trbVtVy4WQa+LIu+DoKxglh6EYdu0kRj+i+thxCFppdVsNuu1SuxgP9IP0gyKAA0VACTfGZICq6qqxd8PpgwdwxF7yBp0WNVlp7qu7aqymZTzve39uqrSLLuwsXbu3LmNjY3Tp08VRcFsPDAA0vwHEcAJ7Sj66b/ynxwPCmAM5Yh02M3fxgef4NbAZFIAnUQsSNAjpi36AE77nBqQZcVIRYyKAMTW9XyxmE7wmM1mbduePXfm27712zY2NjDoISYXzNJjh989BtmExsBCgPXhWX331kEZP34QIAiCqqoZCsg3UmByj9yCoR2CxGH8iS9+cW19LQiCd99+95133pEDIokEfo1skihilskAJNfY8hdzSfAGsPwDBUAZBUd2IK+gtqJp66qux+P9sqw2NjbY+V9fXxvlBeC+tP+TNOXfWNJZilWVLpE/zC+ha8FffRB8/rOf9xTACr/W/a59BXwFTmQFPAVwIi+7P2lfgUe2Ap4CWOGl/QQUANuPHAYQ6Tv6p8NDXFICB93SOdgcCgygRtqF3hOtMa58iX1MgoCq2gaWbnUtpuVBp7pyUe7vjyfTfYDZPE2kAdmiiw7pchIBe/QxPioX5Fw3dZZmkNZrHfeIFyTWo4efYP44zXI27dMkgc+f1mmS6F43Tc1WOc9Ra/3+O+/WtW4b2P6jLxsETdOOihHQHj5CFQj/A6oPe0wZBCFs/6EsUCpJkhoZhMBnMbINsOeqrgG12jYXLUMjMoQ0TReLBQGhtf3v4RQgwxRyKChQGPYi0w6rpinLcjqbTqbjrmmzKD59Gm7/GxunT506PRoB/CciOog4lZ3CTFFmKUSJEEd/+Ud/4jhQADt7u4LAIxv151wAh74S0IXQ61HiGyUoQZYQEXzfG3M7zqrYxDxkKJRlOYO75D4MJutFluWf++xnH3/s8SxL0YcnuB+uQ7kETt7PBWMpAPvcQfdPdLMekQLg+rSRAToKo+/+3u9JEH4ZvPrKq7c/ui03EdG+maZxFMCSOxGJAG4l+Cg4yG8oAOpTzFSFOHFWVTWejufz+agYnTt/4fz586fOnB6NRrlg/yROQACI2z+9/zlY4qT/hmUTMkZoAJTus09+zlMAn2il+Df5CvgK+ArctwKeAvCLw1fAV+BRqoCnAFZ4NY9OAfze008RiCK2ji11kf6LGP6gaDlE3po00Jeha/xPf44SkEHAPLNp2FI2INPLllBgIFkoKLCFCBkkAKf0xSFAVXU12R8vykXTtmmWFUWh2dUPwyxFIkCjJKIvRgO/bRtp9scAKaHYBgD/4xObpiFgiaAdgCd/kiC6j4faKZgCUrEvNvuwG3j3G29PppUgcxy5oNA+z/Ne6yhN4Mgmsob5fB72aNTHCbIDiELjKG6EDmjbjippMAh10wd91zZQHyDIUKYkZETcAU4Z9cfRcrIAM/ANXgkCOP9XZQd1+3S6KBdR3G+unzp75szZzc1Tp0+noxERmsFm0AAIEZCIGkAiD6I4DuPoR3/4R44PBcB0CcsCmIUkpAezJOmDQKM7mXe3/nmoP37L7AmpuixWWbtwVVBKwRpwPqccYD6fp2ly6eKFz3zms0VRUJNCMmpQjeGP93s+zBd4uHu2KiskAhwOBTy8E/r8EdWLn0b0vd/3fbCi6PXX/unX2qaVmoEmkxogz8+mAJpamWhOSljoLWm6/tBTiAGleG9o1bYdkzim02kf6jNnzlw4f2Fj8+yp9fV8NOLYf85Zf4P8Ezb/qfrH4pJ1xbKTMhQGAPTfZ574jKcAHm6J+K19BXwFfAU+rgKeAvi4Cvnf+wr4CnyaKuApgBVeraNTABwEwEy8/De98U4PkFZuRAHmMNnIN8IAKqiHqgGZJTCtficlcJ3/AyqAAJ7kQRB0gvnbtmnbtmlgTIaoQKXqupov5tPptBLFez4qpF2fpBlc7sqmUhDbyx6gmTcwPgthUIbQvjCI4riu6xToOJEjxSuIGKAVP6ALMD8SAaTXSl7grTfeHI8XEiio0wx8QS+Jg2JviJDCtu3iGP58gTgghFGEfL4gSBM0+buuTdOsrMo8y0UKEalONW1DM3+MJOS5UqppGjZjKR+o65pmCqxfB5uEpgc/0lZlNR7PZotxGIajUXF24/S5c2c3Tp0ZjYosy0P2ZSMzmB0J5keeotgQJtRnix7jh//8f3iMKAD24l3j35ra0SlS5BgcCTAd++USMm+RsXbLE6C2wg+5CAm4KlTVYr6AO8Bkv9fq/PnzV65cPnNmI0mM4mOFN97BXVdVffW5q6SrHG1x70EAm7FJS83v+d7vSbNsa2vr1vO36IsBzb9waUzUFBpEuLTBAyyacCG95HQKq4aASWRZypJrW3j+T6eztu2KPN88v4nAvzMbRTHKc6T90fZPdP8yyyJW/ykkLbK+5P8C+s3aIsdnkkTC4MnHnvQUwD+31eU/yFfAV+CEVMBTACfkQvvT9BU4IRXwFMAKL/TDUABPmyF/qwEgkDeBdVYnLbljxN1DrwAzY08ygC1ZbmLOzRrpy482W8COUbODacAJfAHwYEpZ17bzxWI83qvrJs3T0WiUZlkYx2mGYD/pOoZN24ZhmMSJKJx1liANsKqrMAio2A/F7h89fKj9Q0AjIEwlwAYtzaAPRqNC/AjboO/ffvMb4/1FkRd1U6dJLLaCOC/pxxpMRbPDGIgOswOtqAmKvAAX0Pdpms1msyzLlerSNO11X1U4njBEmmBRFJz5lxGDJgEFoDv4/It4W2MbsWdDKRD5Nyvbps2y/ty5s+fPn988fbo4tT7KcvRio8hQAPiB6uwoDDGBwJYsCQAxaQv//A/9B8eHAnASkkMkgCB/qQNdAWRFEVvK2sMDpngckxAXSeYmcF2JWQC2pO9d0zRITJxM9rGE6s3NjUuXLp07d06CIExM4EPcfneH+N3jzfeA9nVdPfvs1SRJaT5xIFTg4B4M7SFOFkEQfPG7vri2vn79+rXd7d28gBuF0U1IEUyiJk4eugnoAxikAJMNSejEHSHtfwUVgOraTnV1XU+mUxlCCc+cOXPp0qXz58+N1tZg+ie2f2L4x6w//DFmEiZYAq1/M+wj6aFO9cMvBHCDYfDElSc8BfAQ68pv6ivgK+ArcIQKeArgCEXym/gK+Ap8airgKYAVXqqjUwBfefopo9c38N01/83LMhlgLNxopEcnNhn/txQAXjGjAxRbL73fLTsAgsDyAFpAnZsnYEheBy0AHtKuhNq/Ksu9vb1FXSJ1b1SEGaCJVpjJj6KormtJv0urqhbbvywMw6qGGj/PYALXQ58fKY1+e9CHkl8YRFGfZpngI+xnbW2t7/v5YhFF0dtvvDmdNUVRLEoksfPc4DKASYGwbZowgigAUD/JOgX9At3WRjkYB2wWRrPZLI4x7p5lWdgHbQt1A8MC4jguyxJJhDj4Ci5xIolvFOYCdNdXZd00zaxaLObzsqrDILxw9tyVy+fObp5dW19L8wweA5i8jgHyMQQg0mzosvEvZhOo0xYzRtFlAEb/+z/47x1DCoBQngdmTOxoNIm1huUhIFMyKMyUPmCw4wiMzl0AsUwNKCxLu6VGziLdATAWsD+Z5Fn22GOPnTuHcfcoZBjEUR9Lm4AHvcM6CSxnFIKqAgWQJim5iUPmGmb4f7BP6iCCIHjiicdHa6Nnn302jqNcDCndcIR0+nuGTKigg1xHoTLi9Ccvys2En0AHwC6xrmvJkVzMy0VeFI899tjFS5fW19dHRUHwj/a/GP6bYX/G/YnAhKtLFlPMhr/JDyU/Y5U/pAEev/y4pwCOuqr8dr4CvgK+AkergKcAjlYnv5WvgK/Ap6MCngJY4XV6KArA4nnXwh/8p72V9osTu2n1G9xv/+FIAE+GMYCgAJZhAjJnILhI7AbEHfDQOLZknaGp3nYNPAKbuq6I8aqq2t3fHe+NoyTO10ZFnuu+X19fR2Jf1wEdhRGmCZomzTIiQCj8tQ5lzh9T0/LZsVgJ4rfw6Yvn83nbttiPMBlsz37j9TfqJoiTeDabBdb8j/l8PLO2bdJUKIA0B7Jqat0DbI2g/AczUjVt13Z9ADhKUM7GPoT9LfQCdD2AGUHXxeAF4EqoxOKua7vpZDqbzceTvU51Zzc2nnjsscsXLp7e3Mjh9h9D8ACzf5nxj5BqKNP/YmYgXX9SAKZ1jq6sAWj/7p/9d44JBWBJH/w7pABsvL3YUFrNPMXm1ASQzaDPPb0qmIFHvCu4t2NgpbUPwDXlnMV8Ph/vjff3x4vF4vEnrzz++OOnRuvGpf9oPMAwOOCuSg5jL/HLgU1BYLwAohhrXnwNh28/RAEMHBIQeNm2zWQyoRhfPBRF4CAIn9wJTjxUuJe6UAIjhdZiBiCAP33/cQftT/BHKXXpsStPPvnkxuZGXhRFXojfnxH/c/Kfln8xPf9DWErS7p8Zn3L7kgAUHtAxAEbsEz526TFPAazwa93v2lfAV+BEVsBTACfysvuT9hV4ZCvgKYAVXtqHpwBkvpfD/ia43M4AEPkLurb/qc9BeEwFu+EAQwFIo3AYmDZsty4hkPj2uYB0qpxphyb5d11VVmACmkbrvtPtZDK5fee2Dvr19VNwByhyor00TbXu4yhhaGGe5+ViESdJnmWI9BPULVbqQRRhTED3fZ4D57QyRLBMVg/6OIrffvMbTYd2/Ww2S+MIEYN2VIHJgtPpvmD7OM8KCPrrWgUqjqI0TroOyv+ybiSnEJA1DCMt4F/OAk1plohAHTMPNV5vmppwbry3t7uzM5vN108VTz75xJUrlzdPn17PR3Ge04ndWP0LKqPtH0EyD4kgzbRmHTsjH/eD//afOy4UgMmSoC6eF32J+Vkdd6hmNXIC3r4+iAbgDiACANI1uXciQBESATURfUGHvMn5dDbb29sbT/aKvPjjf+w7T6+vc1jim7wJH6wmgBfA1WukG4wRpjuRQayGZUA4DYAT7lRb17UWC0leXMkCpBuinLKcexd0IVZPKG3/DnkXMvcvJw0BymJebm1v7++PL5y/8IUvfGHz/Dl0/osiy2H5t5YjTkKk/9T/J0maYjklssaEbOJSkkIhbVOMAHCIkAAZdxBrIBKGVy5e8RTAN7mi/Nt9BXwFfAUOVcBTAH5J+Ar4CjxKFfAUwAqv5tEpgC8//RQtAA0F4Cz+HRPg5vzlVzT8F1D9TVEAS4M0qANCDbczOQ6GBYgYYFGWmGLu0W9fzBd7e3tVXadFBgwjE8xsQ6I/Kc1/UABliWxCEfDXVV2MijhGKz4CTQAZfxzjVyZHMIoqmSag4P/9t9/dmyxkaqDXqsuyzPVdoxCN3LouEUyAnnyyWJRd10YwSos08vxQJoxc47MkUkG8/WFTX1W0GyTgFIsBGRCA87+uqnpe1uPxeHdnK0uTK1cee/yxCxcuXBitrUGaHacJ/NjjJE1JAdDnD4kDgvjZ9idUI7/AkfghX/Pn/q0/e3woAIJcXn3jkBcA3xofygMUgEwBCHo2Twbe/IKozT4YE2Ba4AoRkjR9dGdNF8b5fL47GU+nU1XXn33yM5f/P/beBUqu6jwTPfWufqi7JfVLSAJkkDEE4si5cq7sEA9ggwEbOzBxbIg9GZOxY5NxPCHXmZVxMHacrJhFfAeS2DceQ2JjgmcykMQeBOYhcHDMMgLksTxWQBghENaru6sf1d31Oqfu+h97n12t7qZa1adVXfU1K7JUdWqfvb+9T6X/7//+7x8aIibFtLQ4uadxcQqgWCw988yzVv/v0l5m7XRb+Tt7G3AhQNXjUhgqIVHqjddizCzIAaHMy6x4FfLWLDMJojoAItEqfnl2dmZsNDc2luvo7DzttNOGhgZ7e3rTJKPJpDPk+pdKpbgBAHn/yQGT8n86UdZOQmz/lZpRhom2S74E7CEz5BYogJM7RfgUEAACQGARBEAB4HgAASDQSgiAAohwN5dAATz+mISOocGXtFs34bW8acJLtl5nqYA0EORYU4I0c5mTy3UbAdhgSRzFuYu5IsBpxRCNWIyd9iqVAvcLLLMcoFyuUKeA6enJ/GQsHu/q6kp3dbDlHmnKuSggK054lUp5ZnaWugTG45T55x+x9ON8MvUCIMe+Cv3HIgIKrNPp9CsHXhoZGU+nM17MKxYKXV1dUsbPDQuoOwDH8CSBFrDIzJ/7o5W4sZ+6sQXVWJysB4ulIvEXnJzlOuu0SNZL5aJX9UuloFTMT8+WRscnxycn40G1v69naHBgYGCgp6e7I9tBkb9EZaIB4PJs0mRz5C/icOnaaJX/Uowg0bXb0PFd77yyiSgAG9LXpMHVK1JMJ0zIqd6SxllCBAKqA+AMv+bMVVOgBoHGDJ9bDNpideaVSoVScXJyaiKXK5VLXZ1dm0/f1NnRSZgZl8uFNP9WseKG8TzRxZ7iElEAe+yjIaX+ktK3h18z/xzhsyyC3iUDPz49DAdZAXjc6a/ikRIg5lel7D+Q7n+s+5eemoFfLRQL4xMTo2Oj8VicPf/6167t6+zsymYzaebOxPWPLQCo14YeMWn7RyUmVlQibv9KxDDRFhoa2oPnrh8UQITf6RgaCACBdkUAFEC77jzWDQRaEwFQABHu69IpAG3qJ8pfoQCoFx43AZRifg4vJVUf44pz27eNIhTxAwsdAHgAtmvX19w3qYubE/PPUWNz5TNVNUs1c7lYLpaK1DaQewfmqanZVBAEme6uNWu6Kf1ZqQTVake2gzr/xWKF2dlSudzZ2ZmkjoAUO3mxWCJO2nv20ZNIPpbNdJAnXzLpVyoUbycTL73w07GxyY6ODon5u7u7pYxfXPqrVERAXf1ERJDNZql/AUu1Z4uFOI1P/f/8ChkBSGs636e/CwGRSFCLATZqI6lAPj87Nj42OTFeLpU613QMrR8YHhxa29fX0dlBQRrL/lmXTS4AYtJG7QnV5o/z/lxrYD0aNPLnbZjjPH/lZVc0DQUQ5vGdmgAT84vwRIJeWxNQwwqwBF3MAtgaQMwCbUbdD8gc37gD0E6J54B4V4rfRKFYzOfzExMTM9MzyRQFyQP9/Umyu5fCELcWwaWl+BjzearfStCqAOQjIQVQWwUgTIZwVZ5HB0aF/T4dPybL6P8C3y/Fqp4fkGbGp2X6VP7Axn98tkql8nR+emxsrFQpr1mzZmBgYH1/f1dXV2dHRzpDqf9Ulir/rfF/OpVRCQAr/9VLUnpJaEmQPtfE8Tl2oYyL6SDibNBQ/9AiJ+1zN3/WvnvTzZ+J8OsPQwMBIAAEWggBUAAttJlYChAAAh4ogAgPwZIoAGvvp3IATvcJBeC+JWXBQgGICkACAX5V4yI3OiJ1fdgJ0EZWNrpzqr4ZCdMJThsQSP83SmtWfAn+i8ViuVIulgr56Xw+ny9Wyt3d3TyNaiwW78h2xbnGfnZmJpPJdHd3c6xOZdjUeI/M+UtZCu+LyWSyUvF7e3orFT+RiPt0WcwPKi+98OLU1Ew6naFOfrFYNpuVSnIpB7DeARLYp9NpqfCvVquFUom0AKVS1adXEokETbVclrBKRvC44J/7HpYnJqZyudzUzEw2GV/f1zM0vL5/YGBNd28mk5XAnxgDrswWtz9mEOiPmoJ/UWfYTdC/qSLDnq2qV73y0mahAIxbnmsWYWYqahKjAVgkuW4OIR0PFQYYOsHYC1DNvHHOo0jZdhmMyS5UKrMzMxMTE+MTuVgstn7d+qHBgUwma9Qu8z6Yc23/JJG/QGMBvbhYLDxLKgB6XKTERdkOQwGYUgZ5k/6rVongYO0IqQCEGKCWkfy3skeJ/xi5UBrnf/rfSrlE7Q/GxydmZmZTqVTP2j5qgrh2Lff8S2ep8p+C/0Q6Sf5/JC/hzn/kjcldJZLa8M8qXPhoEbxST6EqCab9DMvEL2tjD/3rICiACL/UMTQQAAJtigAogDbdeCwbCLQoAqAAItzYJVIAjhKaW/2Jyb/K/03VL4sClAKIiSpeDcE0DnLU1FqLLi3ObEcAm5+2smqBQAMm1rGLbEDTvJw4jXPYVqn4pRI58BVKhVK5NDMzMz4xQUL9RKyjq4NE8rG0OO1XKpWuzq5sB2XpUylqyV4ql/0KlYun0ulyuZiiogAvk85U2R2AOQmqvj744oGpKar2l+g9nU57MeoFmEgmJHij28Up+cxtAikNK1eWKiQHIDE26xaSyWSpVKJ66US8GlTJNZAL1anhXz4/RW3qpjzP7+7qGB6in7U9XenOjlQyy1FZ+KPF/6zQli4Ajtu/4CakjNZtCKo1aeoqxclXXnr5Iket/qMy7yD1p3ZHc2PzUgAubVTbfs/Gl+GdVaIiL0h633QQcAcXn0DuNcjyeGIE2JXfVN6TO0CxOJWfHDl+vFLxezhn3tvbow4XC+LlTHYxRYBeVigU9zy7xzngNdwHkVw0Q63/5yCfCwG40UG5UmbbQrBAAAAgAElEQVR5i/mPNP/VUpVqADwK+mlJUi9QKBYnJyenp6d9P+js7NwwvGH9QH9nV1eGO/6RfaZx/U9w4M/V/6QwScSptITU/2Inqfl/W+bPrg1KASghqCogK+0xj6o8xaAAIvxOx9BAAAi0KwKgANp157FuINCaCIACiHBf64/rdj3+mCp6TXQjOnnugucIASR8lzQgO85J7wCTig7V/iLlFg4hpABMBbhtJFZT/G8iOqIfaikAqr3npuiS1C2VyrOFmSIVBZRmZ2dzudxsebazqzOVTgc+OQKSg3o8kUqlKPNbDVJJcjhnlXSFfP6oUyBF09WqV2avtY6ODnGP94PKKy++ND6Rlxt5nifpUm4EmKba/mKRRxDbhFipVJICgXQ6XWBugnTpHBFJ5p9LACrlsl8oFnw/mJ0p5CZykxMTxdlCtiN92mmDmzcM9vSt6+hak02lYqlkKpFKMwVAWVlqz0Yd/8S1nqI0UwNglRmSgCVKgl0VVJSh6VgOkPm/oBpc8Y6moABGxkaNrZ+kkuf+sCkjV+/rzwkUgPpOGHMATUnbsnprFCD8gO2jF5Dpg9AwVCkgBBNdU6mUp6amcmNjx44dW9vXt2HDhr6+PssKzfd8urHvQioAoc7o08Vi8dlnfyjzE/fCcK5iiCg8hZkvdTpk1oa9/YhXEhqDKQxSBBSDCjNPbP8X+OSOMTMzNTWVz+eTicSG004bHt7Q29Mjnv/a8o9T/mkK/g3FlGCdCYn/k+woSd4WtpuEmv+L1EeJJkXC7ehhmTtVWPAloAAi/E7H0EAACLQrAqAA2nXnsW4g0JoIgAKIcF+XQgE87np7W+c/cQekgMw4AtgcPkUMzAdwgCBxWugFaBUFbL5nSwVU5z9nzTZaUk/BsMJYoiZTHS41/RwPVfxKqVgsFAqlcrlYKI5N5qamp6rVarars6urqxpUk3HKcE4XZqvVandXV6zqsSd/QIqAWCyVysTj8bJfqca8RDyRTiSltn+2VDhy8NDEZJ47zfti4Z/OpIIqtw/gYoREktoKUuBWoQ5/VgUwMzMjZd5EPZgfCmirxcJsZXpmdnpmemJ8enRyJJtIbRwa2rSJTP87OsnOkOv9OfmfoAoAVf2T/N/0/CPLQTYBFMNFpzqDW82T/3/IBTjmCxJ0+oHfbBSAEY1odb0N6KUvwxxywKb9LTMgqXx3ofZQ2SS7kgfGJ4Cc9vjH2ARUqtVAPCmrQVAokH/e0SNHSuXy2Wef3dfbm0mnOBW+4BNqGmbOc4H7VqlUfvrpZ4w6w6eZm9YH2gWAo3trZyABP73GKgBuEVBjbVDxiyxz8csl4qQm81O58fFKpTI4MLh586bevj5y/KefbIrS/5T9T7KtZDqVErd/Pmks/afnmywA6GyZ5n8s/NeH1otVRQ9QZcMFKWaw5TAuiWMpv4H1g4t8qdUvGInwmxFDAwEgAARWGwKgAFbbjmG+QAAILIYAKIAIz0f9FMBj0hRQ7L+M1ZmNCSQna4NPG97bPmdzKQCnYbj479tFzukgJq9bCqDK2X6OMYzxuE2YsvGbGMVJ+Cexd6lUmpmZnS3NTkxNHD92vBqn6v3ent6Ozq5qtVpii7RUMulVgnQ6FQSUjY/H4x0dXRRVxmJxkveTQT9FSplMOfAPvfjS8eOj5XI5m81Wq5TnpxZ8HIlTQFYuJ1NpatRGgn8uMYjFfN+fmZkpkReASqnzedIRiBAgCIKx0YlR+jkeTwSDGwa2nHHm8MDgmq411ICdIjESLLAoO8WG7OTHnkqmYnHtBh8m/0MCgLsBsv5fKADJeIscwMafWlRP5nH+5W9/5yJHrf6jMu8g9cd1thDA9pBQmkc3Wjc4Lt0izPlQhqn23guZ9lmzQfUVVLKALQE5umazwKBSKakiwBgPlsskBzh27NjxY8c2b958xumb0+m0TeafuPD6KYBnnnnWqADYmNBQACL6t/G/VSyIw0CJvSS0koHs/pgR4P8l6X+pPJWfPn7s2GQ+v75//ZlnnLm+fz31yOCfTDqjSX9mAaSwRCkAVpRwI0mRlpAuhp78RCLGpJd2AhGyqUp0DJl6CtfHj6BSAKa2wfTxVNUPKIAIv9MxNBAAAu2KACiAdt15rBsItCYCoAAi3Nf64zqmADjYMTJfsQTjVvYUKltdgHoBsOY8YWzoKEnIXoDKFWh5tmqI+d1ARrPZXY0vtNsZBbQSzSZi8Son5J3oLyQQbGc4ScNLaXexWJopTE/l8zMz08dHRyuVypqeno6Ozorvl6kKIEn39audXZ1+pTxbIKe0VCqTSqbKAXkDUF1AUM1ks16VequPHj529OjxcplcBitlPxaPF0rEGiQS8UqJTP6CKtkKFAvFmBdkMplYLFYhb38SDljL90KhIIoAsmfLTb1y6OVq4G8YHtp8+ob+/r6u7u5MpqMj3UnhPiVmJSvL+X+OzqQlm6RmNfHvxeIk1dasNIX9CXJrUKm/Uf5biblEpzIHEQJcdsmlzUEB5HQTrYe8yw9x47uwOWRttfkcaYD2DBAQOFKVkbSZgGEQ5ODJgTEmANRKsOKXpd6e6jR82miy6/f9QqE4Pj4+MnI8lYxvPXtrZ2enyYnPRwKEHNacd3U6sVisVCzt2fND35eCGMnw67k3+X5N/AsFoM6FXEFATpPUHZC7YnAvCSqE4fqX0ZHRsbGxzs7O0zZtHBoaWrNmTSab7ezolN6TlP9n2b+1luS+Elr1TwdLNCZ0vLjkh4N/8QKwDSb4dT7VrAIQCuDEHoigACL8EsfQQAAIAAFGABQADgIQAAKthAAogAh3s34KYNd3H5d40oTxnqQENWRnobD1/ZaCc4oWxIiNjQMDzRZKuOAUBcRIVGAT1EY4QAl41fiLCkDitypV/FsxAkUc5A5Ib4vHvfaDly5wJgnJemmyBiwUChNTU+PjuZnZQjqb7ejsjCUTOsHA43CdaAOv6rHVfmK6MBtjU4BsIlmulCn2TMTHjhw7dnzE94MsNf/jsgNqa0jma0GFTP58ailXopx/zMtk0p5HFMDU1FSpVGS3PjL/KxQLhdnCxMTE8ePHi4Vi39ruTRtP2zC8YU13b2cmEc+kEslUNpWVwF9qstn0X2T/SgJISGZ7+5EHgVP5H0owrPmf1Lc7IZpSABwAX3Zxc1AA4znHwC/sDmiOWtgQQFo8qLWhaBxOsA4IlQKOJF2uNG8ZKwFRkUhZCR81qqtnLYmwABXfl9MVcAPI/NTU+NjozOzMpk2bBgYGFjcInM/TgJUsLKgpFUvP7vlhIBQAVTkwBcAT4bIEqU7QQgDK8dOxo4lpH0omJsoV6iJZrpQLs4Wxsdzo6GgikRgaHhwYGFy7bm1XV1c2m2UhS4aL/qmqJJXWXpJc/c/HSwwlKernP1i0EvNCCsD2mLT2Hh6l/+eqAOZ8Z4kcA4UAEX6VY2ggAATaHgFQAG1/BAAAEGgpBEABRLid9VMAjzz+mKT/KTTgGYk7oGbjOTvIqmB1Xw/JAQ75Nc8fegEwL8BBDkWqOqJW9ZO5gAnS3LoAjfGoy4B0GKR7BaRyp4AljPiNobv9LGu7qW9fuVSmevuJyan85FQ+TzX/ndl4IpHNZDMpKuCnRoCkrKZc65o1PX6V/Pk5HvRjsXgmnS5X/aMvv3r0eE5K+iVsSyTi5QpVHPjc/C8WixdLZPsnJuo+tQCkrGypXJSplvzK2OjE2MjI5OR4Z2d2aHBo48YNFKd1dmUy2WQiTj5/yQT1Y7d12dTqj8sNxJGdmAQyNWTSQ4X9vDUkxFavROVFKEKTa0RGwX8xjfWs9VzVu/Tidyxy1Oo/KvMOstRCAAn4jUJf3R6cOn8tATA152GEKXfXANpUhRg/ilAF4CgMapwBqny6zAmyVoHCA4hLAFnuc+K9Qv0mcrmZ2ZnOzs7TTz89k0qyBYPoU2pc/Q0FIHoEp26G6Zhyufz07mdIsUITFuW/UjViTyD3ZnEAMQJcPFIpsey/UirHghg5X5TLxWJhampydGS07Ps9Pb0D9NO/Zs2ajo6OTDYrPf/UVSKdTpKbpB4vkf2LsES8NjXhb60lTJmPPubGZMFE9Zz+Vx2AboDl7BxXRn3+UQgQ4Xc6hgYCQKBdEQAF0K47j3UDgdZEABRAhPtaf1z38OO7SBIsuf1Q0C9GYGw1J5J048xnYx4J5LgE3eNWfhTlSIghQXsizloBCSaYF5CcvmT42XxAc7tkAqcERJhVlegw1IMbhzdBTSrGeWwKgLnlXnF2dnZmZjo3nsvlcmUv6O5e09vbU+LonVz9Of4PgqCri+wAJAHreUEmnY4nErPl4tGXXz1yNCfkhZQkxOMx6kJYKlFHNnKqo+St7+tfSqVSwDnbcrkUsKvcSG5sdGw0FY/39nZv3LRhuP+03t6elKRnyeSfrNi5AiDFfv8SoIVu/0b/nzALF02F6bqgIFsgVOovAgHRYrDhnFac2zz5pRc1EQXgps1tet8UhdggX7Z1Hj8+lwIIn5/aXLzG6GHPCUVM2SURktSSAb40bwi5AGKIcuNj09PTiURieLC/t7ePSuilz4LzowUwPFMhrYykhi4ql8u7n3patf9Vkh4wBUATEAUAtf0TcQBTEdQI0C8XA678L1WqZa9UpoZ/uVyuWCpkMpm16/qHhof6enttzz+T/2fbP8r5p5ldkh+b/A/LSgwJILU/wvqJ3l+LeYQGFOmNaH481sLYH5VS2EdbOQ16eRB2gBF+qWNoIAAE2hQBUABtuvFYNhBoUQRAAUS4sUukACg2j5uSYBsMxOLxQMX5sYTk/I3bX5gM5TA+LP238gFR4UuoZTr9SSLbFnJbcbdcYj3ebC01R4QSo0hgImIEik+saZyt92ZhtV8qFmZmZ44dPTo6MZ5Op9f09MywBUAymYrHaDme52XSGUnYBtVqOp3MZDLU4c+rHn350KGfHdcImoUDrBOn5n8eO9VLtXapVPY8UozPzhaSyYTv+7OzxanJqbHc2GxhJp1JbN60YePGjev713dmusmSnRzZuNufic20eaHa/nNPNidDqxXanHpV+zg1AhDLxrCq3doBcCl7IPoL/c9EuV7MazIKQMpAZBkSZopxpB4MCc7nFdiHKgBx1RPKgyNWaUUZnhF7dGpf0mOk1STmIj6lVO4RBFx0XyE9QBCUK6WpqamjR492ZtI9PT39AwOpVFLDY42T1c/SRsWGEVD2olwqP7X7aS5D8MiZUQoBpMkl8w1U5M/NCitc9F8mDoAIp3Kp6BcqxZnS+GRuanIqqAZr1nRv3HjawOAw2UmQ6p+k/1T5zx0lxFJSakuUV9KyEiay1OdPeD39CV0+Q6f/mjA/rL3Qo6jvOhQALdP2/QAFEOEXOoYGAkCgjREABdDGm4+lA4EWRAAUQISbWj8F8MjjuyQLSJl8daDjrL/tOc/p+qSU/9do9TnwEneAwGYRq5JaNEJu09dPag0kbDM27CZsk4+IcaCJ9VXhbQI7jrhYX1AjFLexIiu4SenNAVx5Op8/PjqaG8+xzWC8oyObTKSJNWCaI51OW+s1bqBOFEAsmTh88JUXXnxFdiVeJU+EcrlEHQCpBYAvZmnUjJApgHK5UioVq9VqPj89Pj4+zY0Ahob7Tz9j89DQQEdHZyadJUd2NmajHmwS/3Py3/ZgS1Jvdorqk4kkSfqVfSG+hT0UJFAWOURczeRtZ4QYt7gP7eYZPb6YxQ5c/c7/bBIKYIy3Q7z3Qts/E7zbWgD7VMxVATjZe5cjMCSA1ggYswihA2yBwNzUvRaxhzMhSwvuO0ltFNl5v8ykgF8oFo8fPTwzMzM4ONjT09PZ2TUn1a93qVWtyCrK5fJTP9jNe0FCDSn8F9cBKTwgCoB7TDDzQP8oBuVCuTSdn5qdnC7kic/KZDMbTzttaJhs/7IdnRL+y4/x/NNekhz/Ew/ARf9aWGKLepzgX59WKY5QDYApslBrDsd/gR9ZU7vhtEqUDRLXCXnqUQgQ4Xc6hgYCQKBdEQAF0K47j3UDgdZEABRAhPu6FArgMdH8W0cA+YtEyyK1t2lEE9uL5p+DeYnoVMmvtQCSbDTV0SQREDUBjWwSwPovDi4kDJZi+9D7TQZRtT+H5U67uNBT0Ji+2Y6G0jVwdnZ2ZHTk8JEjRZ8a+GWzHdmODhbhp/2KT6RGMlkNAu6aTtH5bKl45OVDP963P51K01ABR2ys1y4UCgmWAARBUOafSqVSKBTLlfLkxMR4LpefnhwYGDj77LM2bBjs7urNdmTYdDCbScdTaYrKpBd7LB4nZTaXZQtuSX7Rq1YTyYTE7uLDwLUSAbMyhFhQDbh/mzAgJh5jtzZxAQi5ACENhBERkUC12iReAEoBOD5/PFnHBVBU6Yb3kIU6coBw+Sa8tySS0YmEn62REtQQACbst3YDxm9SBSbCnlRIAVJiIoDS81OTky+//HJvX++G4eHOri4pCjBKeUtfuNoFerFcLj/5/SfFzJIpABYCVGMBEVXiRkg/YvgnQoCZcmE8PzV6/PjU6Hg6mdl8+qZNmzb39vZQxX8mk85kyfSfsv9cWiLaEv6PPCSSqYQcsYTp9sfHLB5PuP0+RUqjk2fW78RvIteCUSgAwwLojljmRaoY2EM0Ntg/uMiXWv22ERF+M2JoIAAEgMBqQwAUwGrbMcwXCACBxRAABRDh+aifAnj48V0kATC2fxR9clAq+UGPy5tjnD+XoMEtHuaIzZQQi8jf2PhbFsAGDxrRs+ZfXpQwPggCiViCQLkAjtG4J7nMRCXfhingt+mzVvytHQusjoAmGgRBsVSanJx4+ZUXp6amsl1r1vT0JFOpWCrVlc5Wg2qxXKJALhbj5Hx8ulgYefXwT/a/kE6ng8CP+ST1T8TjfsUvFArxhEdZ20qFrAH9SqFczuWmRkdGxkePrVu37uytZ2/auHHtunUJ7sVmm7FrXzZO9XOQRp3/xPdPgBO7AQZb+iZyoGXl8YRVnLLTrAPQnnlckBEEgX3rRArAdgTkdgb+O99+2SJHrf6jMu8g9cd1Y+Nktajnodbk3/Xwd8ijuXYAQkjx7quxn2UM7FGx45szpgUsNd6AjsuArUEwbIS4MBL/wI79PhWJ8E+xNPPqq4fGx3Ovf/05a9eujXmxZJw6NdT4VdijzTUrlUrle9/7ni12oAoDCpjpzMuYRCYxo8RVAOVCsTA+Ofnqq69OT0+ffvrpW848c9369R3Zjkwmne3o0J5/LPhPpYm44sp/YpdY9U8sQHjA5GnlP7iLZIiH3YVQsMNUUsijVMWtw9gB2F2Tx5b/DMUXVkkRi8ELIMLvdAwNBIBAuyIACqBddx7rBgKtiQAogAj3tf647uHHd4lsWOrME5SHJ3M+Sf57pPLV5n/kk2cj/jDfaSv3tdWfitlVMEz/YiM9DRxMnt9mUMlx0OoOpKbbFrvH4wmJe10NszVyE1GAxn6OTYCNpKvVarlcyk9PHDr06uT0TFd3F9Xkd3T0rekRP7bpfD6dznC7tdl0Z0fu6PF/ff6FTDZDvQMqPpkIJpLT09Oc/y9PT89UfWowPzk1efjokePHj3Z3d5x91tlnnH56T28vxWnZjFAAEvmnkilOzNKP9fmTGM06IVoHRttWzcT/4dmIx2PiVG+EEuT87we+lHWTwxxnlsOed1Jbb7wAgiB45yXNRwHUWv2pbaTwQmFOWlkPV88v2hNrCRFSALWp7JqCET4bTDDNYzEYWhKGggR7VmNMAlDYTq0gS4VCcXZ6evqVV14eHBw8ffPpibhYZNjqlTC4ltcq5cr3n3ySvCSY6ypXKlQCEFDTgZACYBagUCzmp6Z+dvjwZH5q/fr1Z55xRv/AQHdXV2cnKf/J5S+T4cx/mnQlcW4tEee0fyJJHSXE+E+b/hE7pnX/xjjDAUrKSwRrK6dQOwbz+CkFIDUCTtWG01nR0AGuwgIUQITf6RgaCACBdkUAFEC77jzWDQRaEwFQABHu6xIogMd22dJ04+ZPQgApBLDht/qcc15aHdZMA3FR60tm26ayLTEgOu8wJanCb7UMEBsCYQFEecABLX2EnPL5xaAaJCRJzvXGSgE4HQqsgZxNDrtBY6VSyk/nj42MjI6OpdOpRDbb2dlJqfpkslxmqXepHFSDkl8pTORffOmlVDLlB8HszAyJ8/1qqVQMgmB2dmZ2drZYKI2NjB09diyZjG/cNLxp02mDA0NdXd3ZDir7p9iMXdlZnp2QWoNUMhWLxzhO4yYJHKhp5GVaIsRiccnb20oHbQcYHhARYcjaKebyA2plLxSAqP1FLEA/8oJTC3DZJZcuctTqPyrzDrIkFUBtvC0dDc2sa4z9JM8/p4DfFolYNYBxSjD1AjaTLX7/1jLQ9K6XyNYeSEHLpLWt3sQEt1KOIdMQ8z7pOjE5Rf8Vi4U3nHNOKpUy5QCG1RJzQmbOyuXSD37wg2KxJN4T1DnCJ+6J/Co4+V8ql0ul4sz0zNFjxybGx7u7u4dP2zAwONjb09PV1ZXJZjPpTCqVTNOfqWSSe0kwqaTZftWVkKGkNP7TH3pyNci3pf5GwcOvO39Ir44aF0bZFrcXoJ4s+7FaFYDZRFAAEX6nY2ggAATaFQFQAO2681g3EGhNBEABRLiv9cd1Dz32qHakZxc/Smty+MIUgEQHFHqLGD1OTQA120/VxWzjJ1G5GgqINYCGZFYyrAyAre6WlKxbSm3VASbJL0L5MANpL2ZZgXAKlLp0WgPEuCubSAqsEwFd5PuVmdmZkZGRsdxYoeL3rl+XpqppCilJ3u/7iUSiXPUnj48dOHCQSAc2gYvH4365Mjs7W6mUp6Ymc+O5sZHRwPfXr+/feNrA8PBpvX19xCak05l0mjzYEolkmvoOJFPJOIdkYgEoluwcwas9u0SkLM/WEFiEEvK6G4zVhMGSomUXQKEArCZbHAGsPkJIASscaB4VgCs2n5Nedh8G4wpBh87KImyVhAmx+ZyZogB9t0bhrzGw9upzglghtuwdTZcJQxm4VJb2DiRORTwmJG6fnJycGM+VS8V169b29/eLiMZYWOquxokCKO9+evd0fjrgrn+lYqlMXQCrvh+US6VCsTgzMzM6MjIxMZHJZNatWzc4OLh2/bo1a9Zw2T+n/dnzn6grifzZWIIbSdIdmVqyFSVEBAjroc3+dIVz/ykvWwkAHxttXEhTZ0MPHkZJpTlOCm4hQMgEMJsCL4AIv9MxNBAAAu2KACiAdt15rBsItCYCoAAi3Nf6KYCHH9slRemSUqbyZim45oiGdcBMAVg1vnoCUOAgJvlWva3jxOPVUPmvxoFuuBXKjyUSkRuF1d3qd2cogDCdq5GLuuXTXUQ4YAannC0txDgISJmAmJZXq8FsoTA6Onps5Cgl4ylpTz0CYlXK1SeSiXK5PDk69pP/s4/6wVWDUqVCdQQFkmdPTk0eP3a0VC51dXYODg5u3LhxcGB9d/eadCpDJdni+c/l2KlUimgUNf2L04vMAWj9BE2HuQBO1Wv9P5v8OWl/E5DaemsVPqhXIgfFHO4HTM/wuwFbJwR+IOncOU3vL3/7Oxc5avUflXkHWZIKoGaEWoV5LQUg/IDGnqIIMB4BSjAZWwDXQIH5AkMbmU+bbLjqAhSycLTQUUKZI2tVYZsXqhGjkk6cz69UZqbzx48fC/wgnqiuX7++q6tb6CdDd9FMKuXK008/MzE5QRKCcqVYLJbK5cAnU8mZwmxuLDc2NhaLxbq7uwcGB4aHhnv7erMdHZl0OpXOkKqE2/xRQ0s6YHSY7H9yJ65E4Gp/x9hfK3FM/M8PmalWMGDIo2QIKGkeIZSSqcVhPw0Zw/pPOuIBY+sZXkEXDvYPLXLS6j8qEX4zYmggAASAwGpDABTAatsxzBcIAIHFEAAFEOH5qD+uIztAE4Z7npdKJDQLTX8JNHg10gAJJSTGJpmAxO1ceGyz9FTAb9r7uSncWo9xp+DbCONd5z+N9pkdcEXdFjIrFLf3lWnb5gJiw+7qCAKyBiiP5Y7lxsZyU/lsZ2cmk6EMazpd9aqlQmF6cmr3U09zm/YgiNHF+dz48WPHZ2dnYrHYwED/GWecOTw81NHZ2cG9BEmZzUnZeGjJRrJw6f4nNmyisGDUJBAzcZfpSmdiURaoWzLDox51qsY2IX08ztaA6glgHfTYqcAPYnGlAKSDgIrYuRygqSgAx/XABuWckq6V/buckcShtp2kaAT0FQXHtKgwlnbhYKa63UJrOifyoJZICANmplooDx62mtDDpjukDAsZBBaLuVxuLHcsmUx0dnatX7tefB+MHN/zK/5Tu58ez40HQVAql4oF+q9ULE1MTubGxyuVSjKZHBwiUqm3t7ersyuTzWQzpPmnjhIs/Y/H4zb+l/S+W7ajbpzh02dCfTn8NXIY5T70yTIuAIwAE0eMsaEA5MNyAi0FUOMOWGsHqFeBAojwOx1DAwEg0K4IgAJo153HuoFAayIACiDCfa2fAniEKQAbSyQTCSkjjye49NqoAGzkYIwDQ9t65Qc4NDEl65Scl6jCCPW1+ljLDFyDcmMb4AgKNN9q85kS6In437qvmes19Wq09NzIMMxxavm3qAxiMc8PShMTEy+9dLBS9skcsKc7nUmz2X8lPzH5L9/7PtkDVMoV358YH58cz01PT/f19p511lmnn3FGX19fR7aDRANs+CfxXjKRpGxsIsFZ2SQFadxoQNQT6mBgQn/LBUjoJWL+mOc6JuqpsOUA4vwnUgtZo1gAGi6BitXpGn5XWASmD6TRPf3XJIUAo7kc70Igyg+u5lAbfiIsHF8AOWyuMaQ9V6aSfw4FwB8w6XuhpUKSyfhH1FxjPAUduYHuh21s4VRh2IOnJ9NaB5Yr5dnZqYMHDxaLxbW9fd1dXT29veQEwZPxg+AHP3hqbCzHVQAk+5+YpP/y+XzJrwwNDW3ZsmXd2rXda9Z0cNM/9vsjk3+O9Ilekv8hib9oSSMw+ecAACAASURBVEwniZhhu6yQRutCHObLJU1qmi0yh6KFJ9pfQ4gl2/HDlJzYbdDLFNQ57RWUlvK8IagAIvxSx9BAAAi0KQKgANp047FsINCiCIACiHBj66cApCmgaPgpiy5xtkRLEnJIRwDHlt8VZtsLq1WPe+xJFToLBBxVsYm+KApX/3+J06102slO2tys4zKoaV31G3Rk4WKwL/J3DrDdpnGcy4zFqgEVCGgUTfFyUCgUXj54cGJyIp5J9KzpSWbSQeBNjuUee+y7xUJhemZmbHQsN57r6si8fuvZW173unXr+juy2WxHRzqVYn0/t1+Ps+dfIkGEBy8kkUwZJzjxRqD/jDxB5h72TQhZAC5VYNJEc91VNjtgMQU5BVo3O+pWyFyGNq5jd8Aq16hrplolAEZFz/9sGgpgjB0fSKFgGSL7DLgiETk/VHtionepcrekgDhHCLtkLRJtBlxwk8YW1HKS/1SuxTSY5GoKuiC0sjCohrqSsBbDqOTnToObNVQrpVJ5dGz0p/ufy2Y7Tt+8uXvNmlSKjPqDwH/yyR+Mjo6WiqV8Pp/L5cbHx2dmZwcG+recddb6devW9PR0dnZmM1mp9k+lUtI8gh4lFvmrjsQ8ngJXPJ6wXFgtI2botHmcDsLFiDmCPIga+mubhZCZY/ovBE1QVqmPY8kZbhNzBEMDw4t8qaEQIMJvfAwNBIBA6yIACqB19xYrAwLtiAAogAh3vX4K4JHHHzPV+BQpUQIzpADUC4AoAIk9wooAG7I7ZmNhQYHKhOPxmESnqh0wbmOSspVAjoMZjkZUyZ/gQFddBiQNGSZ4La3gShdM4wBb8uySFK5foM2lBzFiAg4fPnzwpZ+mUqmevr5qLD5y9Pg/P/7Po6NjBw++FI/Fzzv33Dece3Z///re3r6Ojm6x8kuzA7ywAEpfiD5bpP6xhCkI174JJlrjKJRT0xrNxjyO87Udu0lcsw1+jDrS2wIBbpcgRAD1ApRGAAKXT1oAgprMDpwKAcHG9yviC/jOtzdFU8DRnKUAtJbEisxtxCqbxVgpNByLqijAHgNNTjO5w2+qOaSNgOV1Lp1wmg6YM2w8/oRVCEsMfN+Xvnr0BBj7QeM4yO0na+0GTfmCbIFfKs6+8MILR48ePeuss/r716fTad/3H3/8n8fHJ3K5scOHDx89enR4ePjnfu78wcHB7p41XZ2dmWw2nU5z/4h4KpnSE0KTSAhRwufH47oSmaxUuyREPGKLFcICE1mRunKGH7G2ikKaWP9C5umESKKBbTEOb4FCF9ZByENvpkGmngmy5JAt8KACiPAbHUMDASDQvgiAAmjfvcfKgUArIgAKIMJdrZ8CePixXVzMLx34jEedqSKW2MPIhpUIMNXUohEI3QBtrOIU6lOYzOGrsgdSo27K47kjoDEOcHvC2yjFYGRF2bbTW5XicFf7bUzO2QIgXuVKZgnnxCVOCAJbw+x5XrlSnpqcOvjywZmZ6dlC/vix4w899OjU5NTpp29+w3mv37RxU1/f+q7OrnQ6nUgk1WudKRIpyCbBv0yaKRIKX/nPWNWTLoZVFu2zZpv9Edj5z+gjOMfKC6D4Xc3tZbkU6kspgav5F9dAaVMn3RP5g0QQEDUgPzwUvcEUg9QCXP6OprADHB3P2fJ62ypS/ACsA59oH9wS/VAd4BAAgpJ0P9T409pOuCfG7LfG6ub2jvNAeJzmuEvoLbjVYqgLMDYEJhDWu8ty/MCvlCvT09MHDhyoVqtnbz0jmUw99NCjB196+eDBgz29neec8/pNm87o613X1UWHiov9SeqvIn9O9YuVplXlGPrMKHL0kIt7Qljt75RU0Akn7QkXgfCPmheE8buIfdSW0pAgob8ikQKGOjEmC/a7yjAmVndjHR2CarBhYMMiX2pQAUT4jY+hgQAQaF0EQAG07t5iZUCgHREABRDhrtdPAXzn0UdM0zrbz09b15M6naJczdhLDC2hlvilxWJeMp5wmq5xDMNKb4lJTOW2Y/7nEA18MYnopcmfkfOLj4D1HtO4zXoKCIOgYmYKmSiX7sRvJJ+mFzUGV5pCs/ROH3guEKB+gbOzs6OjIy8dfPGVV1756U8PbNiwYfPmzf39azOZbCqZSSbTYuwv82OagxKzVAXAy6L4zSRdJYIlITe/Io7q1tFAvBM1Y8192HSlTA3oaaDwi80YKJdLYZ7gaTLAZP3Hgwqxou4ALHTnj7Czm6UAJApskkKAsfGce+KdnoYShcbD/LJ5T7o5hIfphCfGxp81nEJt4brGwaHTndzHNh3QjQ3tGGutBGzFgS3icA6RFgjILhMfw8TMzOxsfmrq2PHDyWRi16PfLRbLZ531uqHh9eQl0dGVTmWTKWoeKTqSsGek87wIByDCDnlMQsu/OGkfEomERcZVyriUiJ2n8ZWwNfsS2LuFAOqUodab9Hw7fn9yZA2fYJt3uI6AQjNsQCFAhF/qGBoIAIE2RQAUQJtuPJYNBFoUAVAAEW7sUiiAhzmnrdXBnIQMHeylZltbjol1uNbVSwQRkzjY8Q2gC+bk/G0MrJGSyV4m2HHQCvVtjGZl/NLVT4N8TZCySaGrPbBaBHUw0O7oHLNwyG2MDKylnDGT1yAwqFanp/NjoyNHjx6dmppas6anq6szleaq7HgywUps0f5LmK2mCVYCQG0Ayf9fFfvVgFTdEhCK2p+B4rS1y2t4VaYETANFywIQA2BEATbyD4mAoErdCi3lQa0B2f9PnP84djMUgHgGVKtNogIYGx932uyFrI0pM9fHQb3pTSNAN9BlRYnyJm7S3pwTrV2XSNcVDZgY2FaXhG0mhKWRkNgkzJVzMNYDpMOXSYpg3vSwdAUlVsjAcgA/KJWK4+Oj0zMzh392JJ5Irl+/nhpQpDOk7I+nbNMAdfhjMsB2NDQ1Lq76QBP+pumgeEMKFPZrxKmXsQG8evqb+N1xN5Cn8oQif7lCvCpDNw/jGqDPKHFU5kfuQF03veppUAFE+KWOoYEAEGhTBEABtOnGY9lAoEURAAUQ4cYuhQJ4RGz5hAXgOVU5xc1Rq8bPoYxfyn5Zs8z2gUYnLTJ4k18N8/8mXtVPaRDIo0vwX+MlwPe3QaDJO8pntU5BImTba0CmYeMR5S/YBFAzoiEFIOEeawS4lp6z7VTFXa6UZ6an8/l8uVwyZQ+SpCVjNlkC38jyHSz451cpCI9rXbZcQB8TlTV52mlvP1Guh3GpliRowB+j1K6G7IKAcciXIM2Kur2g6pv4Vcq6pZpbWiaoHr1KVRC6vGpQveLSyxc5avUflXkHqV/dLYUAdk9FAeEWAjgd+oTjoH2X7ZY8tMMN2Ry+SOI1p++yPFYq7ygsQpc8vbHRq8gAZm4hc6T0lnTBVGZGI235l7OjFAaLbCFgdUmpVJyemalUKgl+mkgZwlybKv+1vsb4Y6qw34b/clS10EQObq1NJ4s+5JjpxESuY4X9Ybhv12V4Ex5K+zLM1ezwxezFYH+UcjI1G+5xdDo3+KAAIvxGx9BAAAi0LwKgANp377FyINCKCIACiHBX64/rvvPoIxJcSfDM6esqBS3chZ54AeP1ZbL9JnbhSnYbKFjLfVmVaNRFwyy1xRwyS8f1mvSmvG7yw2E5gMxIstw2tlETeJOJtQJsa2Uuffhkyq7JvBtBiT98tRr4Ponqy9QBsELRWrns+xWeoRIcnuclk0ljTKBugyFWTAJQjCogUeRESCbYWkHjLo7etXRC/iIif2lVoLE76Ss4jaqxvg1QhRaQ5WiEyaXyaoOvaX6+Qv7gHLRHxoFcUc9F3VdeekVTUAC5MVsbIsIKm2a3xfnWg8+G1sa+TrsAugvRKgD7ktMIUNkoyzfoNXy6rAUgo+xOwx4bW/9vFS4a8KtlQxh4O9E1+f9TI0D6CSqVcpmOk8+yEWKR+GRa2b9SZ1IIYB+Z2pKHGrm+6SAZUgNWDmNS8qpKIDWKchaOQkAXa8UmMrj4ZOhTLPacPGxIqTjCDdHeGMphzpGq0uFHIUCE3+kYGggAgXZFABRAu+481g0EWhMBUAAR7utSKICHTbaRirGpzZ2I5znvGueSemr9JUppW/3OwQV1LDMRgTr8mTXZYEbFxqoprs1rqsuACJI10JXkrTqfJyT7qiJtW0jvRm7GkdAaE5pYSdOh2hxOIj+ZnVTOBwFRAEG1Wi6Vy+VSsVik7C0H12TITrXWdD17Dqp3mqnK9owRoJYGaMBvXBC0jsJkrbVFok00S8KeKQBZHekETAqfVAlmntxYnnL+XBYuDm2cOWe3ACYQaDnWC5DfIVVDLB4ndoMJAr8avOuyK5uGAjD6f0cOIaFsTVNAI7EXWYOtzTcEQW3G3vJDoV2/NlYw3vVqyighrvhTSuBde1Mlmxxhgn7Q8kfu6TaaAJUHCOflB4Ff8X2fCAApYVCHyJCDYDkJOUiK4aOV9tdU00i0zaUlTjbehOBW7GAFEOYps+oJJikMoSSEl0opaor86UmTKXB0TxYb/IpbXqBhv3YZsOyUyg8cl4BYbLh/aJGTVr9gJMJvRgwNBIAAEFhtCIACWG07hvkCASCwGAKgACI8H/VTAA88/JBkzrXxWOAlk1T9LhZ3CdbTJxIJn3ut214A0lOdi961sZ/Y5Gv5PYdDPI50gNd8tMgNVP8fusAbCYCGQyoEsKl/G6pJOz2xA7S9ySS5asu5bXNBDnuk3xub5HFEJCUAYrdHBIBP8Vq5VC6VSqIIkCSndWiTWF0aszEkei+tAtDoTGXVUq9PgRTrI+Tu2pG+tjTdaAG4fb3Hvf2MpJuy+EbgLeG9RINCW/APgcldA3l89v0XNQG95zOBIGaBXKHdRBTAeE4DTt0aU1hfI8I3AacpBFCNf5i6D239LHEQ4qxCeOWTLD8lLJJxtbNNKCQlLnJ67S9gM+LGS89U0RsvAKWr+EYGeJUIUPhfIaeGCrEAvmTjRfMiJI5b5O+UlijFIdG+a41hfP7dL4owsa8SmLB9oTogOEUNsiiV5DijSJKfjlVIAdDA8iSqeEQkE1Z+YimAmhlYU0eWwGzoHwYFEOHXOoYGAkCgLREABdCW245FA4GWRQAUQIRbWz8F8J1HH5HoUY3uJU6qksVdjLqTq2m5iUulhFht/003M3pNe/uZj4fFBWxgLl3xpPJfnM9I+26SmBK4SYBkQ6/QYpDV7JI1NX3RJZ2rynzJ/go1ICEJtRhg6kG7A6jFgAgKYiLPrlQoZVsuVyj+50jbmsbFYoSGo8rW2MxmZC0H4QaETBJQXQApKUx5vpUeuPZ10sxPX+FEMeWl+TOc39e4ipP63P6A1QrqGMfhPY0QY1KAAzIlAlgGQLvDV3hMQARetUlUAGPjudCWj80TWLQg8g3Dvpj0cyxGunqR0IdHgi0hLQcgOXZNmKsEQr36XCW/ei5SNC5HQkgSYVNCGbw1WXSGlXkZ8bxeHAu4ZaN+nGgagt/z9ERxKYZvnfT4cdH+jtwnQltCyBGSIJ+fHaULwh6JrlOmMEr2C8M0ORSrDmsHILN1mgUqMWT1JtZxUF5h/AyxxOSVkUWw35/oaBTzEFHjrSBPbfjIggKI8AsdQwMBINDGCIACaOPNx9KBQAsiAAogwk2tnwJ48NGHqVCf7e65jt2ktpPUCy/GcQfFC9ygTiK1RDzOImcyONO0uJPSlwJ+DXs4jAmoh5lEF8IU2EJoisa13YDIuTUyJFm8pE/F9lxjROPZrqla+z9ygQjs1X6fomCjFDACbyPdlmptVgDQT6lUYmV4wnRKY0N/dfTTPWJ+xPIUogvQSnKJY70qlQxoUE7mAKozN5Fm6NwmJImQFIHvU4il/fz0Ws3j8zVCbXDZApMXRFVQxCiFADFWB6ihgFobUl5X+xFwa4CgWn3XO5uiEMBSAE58rkp/ZX8sDWOaz7vsgI383Sx0NagmElT1YHLUYblHGKWTASTrLKTqXktLRBii3INVmgjiYvdg904OgS0S4b1Qwkj6LwjOxNQw8+JXKjYUNwUyelgtS1V7wOjd2toEY39o5qNlBSEvoPoaS6GoBsWockR3YDUMQhNYmkwEGKxB0aeC6Qix5zTlF4ZlowOulIl6L1rapoZNiceG16MQIMJvdQwNBIBAeyIACqA99x2rBgKtigAogAh3dgkUwCMPSzc7G5iJnl88/zlTydGshihGzCyxk0mUa8WyyctzOb0WCAgFIJFPnFK7RAeE4ZwqtM1onNi3ffI4Ty5t4WsSjmbCGttLFGQu5tZuHGTPKeEWqzNK2XINQKVSCYKgwqJtEWBL+pd4DdN9wORpVSJhmAhLSRg7QA62qHcAmx3a2nVx65NQ03qpaWE2Dy0lABqpOa3+JIFPxRcauWl6XwL+oCpEAI3MZQB8H/H/s10Z2A5Arn/3O9+1yFGr/6jMO0j9Bd4OBaCZcMEmNINUGwjrUa94C36SwLc1FBLT0itywBRGE6oa/3wTveuVpt29LsVYMxr5v17N0hdr1mjT7NLi0Qn+hdKSH5GWiL5D5mZbaRqLSmUWpDLFSlisIEYr/M1pDvkJMwHztHGVh3Tx5KoWtZbkUhGX+JDnQJgrIQOsK6Epr+AWBqQvoPdJP2IqVvgsqUTCtNYQvwDHqcI0YrCkzPAACgEi/FbH0EAACLQnAqAA2nPfsWog0KoIgAKIcGfrj+seeOQhjyN2ChQocyjBsLbGE3U6xV3qXqb57TiHZKQdkDBMcubmYukZoNJlbsInmXzxYzOWAZKkVKG0hnOhvlrjHdVFm2DEhPrqkDfHuV2d4zQGc2NvipoMBaABGwsB6A+zhJDQ4I2ReWrLwrAowFjSmV6G0nxP6yPMbB19tfmrY1Jgs7Nq0iZAWZWExFkkL+dpsBEA/StBlf/U748aDcZigR9IQKYV6VZ8TpEqxYU+fYokBe++vHkoAA2yNUeth4f4DkP02IL2MIFtJSameoKuEVmEnCuTyebjxOGsdcu35JHrvxg2F1T9RUgBMNmgXn0kqJDUvxaJSJMLUqbY3ZRzJbySKAIsYyWTk1hfijjMU6BztoyGaF6sM7/Qa6Y0Rh8T/bIQvQuvXT6ud+SnTAQ7XOoi06jSYoTAM3UurgRDPAI9Ok58zmxjBnkAXJlEaCKo2hpl8Yz6RiguUAARfqdjaCAABNoVAVAA7brzWDcQaE0EQAFEuK/1UwA7H3rQCt/VMp2Kl9UGn+0AtRBAZPoS64tIWvK3JsMvKXFK+EsZv614tzXPEstZ4wBTfe3a7InjvTqUm5Jn0War16D4C7oxpODIcgOJG23MFjaMpxiNAzUp1WbZtjQFtFKCGkt2hwqxfulh9zTHklAitLlGBiYu1clIWMhkgcZitjudDS9lEBteqi2bev3R3EUL4VfJZ054AYkcA64U8HwtG5A7+BQkcwWBH1x1xbsXOWr1H5V5B6lfBTCay5lV13Sdt8aNYYLZiUUFEAVQYlnZY2aFbGG/2Xqbp1YGwbVgMB80LgyqHAkNCLUcQNs1sFeeYZVM4QZFy0aTL10aWIFB4NOfNm43XTa0osSSDsJ52XS6K4eQmF51CiGbpoYFoXeiAqC0hbUzsJ0TtJxCh1IVwJxjJo+voQCqUmGjlgHynt0M9e0wFzgn25IB9mCAAojwOx1DAwEg0K4IgAJo153HuoFAayIACiDCfa0/rrv/oQcTcXIAYDsytdCTMJ7s/tVLnwsBJPBnJkAKBCTKMHX+atcnr9tegDZVa9OP7GNP9eqSyA2l4KY82kQ1GoZI2Gzbp9vgylTIC61giwXcnHD4dzVp46AtMJpt9nXTqgcahJkPa6huDNtC2b/Enib1KjZvYcG1UBthDOrGTpphFXm18hTW697mbymw5wy/5LglbJNInlgPHtCvkuc8e/6rdkAiUjJ/F5pDKAC2EhSzgGahAMZzcuJthb8xhrCkT/hE1Dj2OflpJRFqxuFdMcYPViei9zJ1FjbRL6GylGxIWYHtLGCKNuht2mWbgGdsuURFSky0fMOo6wV13injxueWyMyJ7U2fP5Pnd3PvoZmfc29biF8jwzdBujxCNmXvAiT2/pLmlx6STrOJkAKgI12DoK2mCEX/6hGqphth8M+D2hUNDcALIMJvdQwNBIBAeyIACqA99x2rBgKtigAogAh3tn4KYOfD37FGAFburvF/PBEmXbVmm0M4LhqmnoCa1VcJvcbiYUijYZeNz62LnkRwUucvQbhURNsOgtbr35bS20JoN+A3vuWkIzD52lCabIz0RCnPYnoWA4iMXAJmafhnFdqh4N9KF9hWzVUZGBG4Cr0NCaDGh7KppspdiQlboSDCcuFHJLHMcZnVEVCGWSzoNf9MRIlP2Ei6mRwOSLzA66V4UwQN3M+NiJWw3sERsV91eXOoAMbHpObCtfHXlgom1nQDdXt6jFeCnK85sbEW3tsaeFsYb4Zyon2rbLetAMT0Xi30rH7Ekzy9Gjnwy+KqYKwZqBTfviIVJtZl0DYgtDp/kcXY8gR9HETCoZSI8hBaSmOOnLXzM94Zerj08TEshpvhty4bZmz1ozBPmTbINISJtFdgJs5yIcaLMdQj2BvYlhhaHcEtB60VhxcDBRDhdzqGBgJAoF0RAAXQrjuPdQOB1kQAFECE+7pUCoCazxnxv8j4OSXOln5iBCjV+FJfzAFNnNvmifm8WtBzRG2K5aVU27YZo8Xanudh7bWpJjDFz5JID93SrM5ZYhu5kSUmbCbTNCgLC5jFqJ9jfSkdt1G/GPBrtCxxvEoMYrGEuBjy/MTIUMBgCwNy+zNWhRrHSoJXXODI7FAN/MLiArvHtqTc1vxbLsBhDcQ/0BULGDrB5JmrXlApl+PUoYB+ZFlCoUgYGlawk00AvfueK65a5KjVf1TmHaT+QoCR3IjVvTOkkpq2dRvaNMHJzCunJNAZ7kCq31VmYqDTSnZXDmApgFo3Rr0hbagpLXFtGqyfhdkvDZbF9N9YD4gRY2inb+UATu2/nBkjIeGoXsQv1u/P7ru0BjTxPQteLPXFW2wVN8I32Ujc5QJMcYRKG2y7A2OoaekDOqrGYZD8JlU34ZzUkJdxqIEQW/WtUJWK1jjwx4cHNyxy0uo/KhF+M2JoIAAEgMBqQwAUwGrbMcwXCACBxRAABRDh+ag/rtv50IPxeCKoBslkknLMas8XI397J/RKcId2a3Dmsd48QSwAtxLg/uQ2/8lRBQUKps8Zu+WLxF1N0TTdTi+aVm22Qbq6oynV4HQEsMyBip8pGBKTdvkxUnz6K/v8cQTMYbwq5Kk2nkzyTPApRuihEaCJ9kUkbvoRWAUCr1GoATVyFzs6YwIn+XzJ+due7RLdOb39aHq2t7wTxOondQjp/Mc1F6bBgVwQlEslogB4BqxroI4Geo3I11nuoDRHUP3Vd7+32SgAJlm0byJn1GkJVoJBG6RhsK145yUaekku1k4ToW0drVJ8ItSK0sgGNDzmUxoektrDY6+R00Q7bM6VdJfwA18U76rRYKZImCa5UHoTMnlEPSPN40Pni99XYkg5JmN0IY+AXqH0E4v2+Sesl1G5v55J0b/Ydn0ix7E1NSqNMIUDghAfSJLAcG0AcyqedrEMSRCLsEszGISFwrDNEVXSwjtFm1gNNoACiPBLHUMDASDQpgiAAmjTjceygUCLIgAKIMKNrZ8C+F8PPsCRvJj9afQSl/hfOwVoxlV1AdJBsFpNUMKfAhKSAxh7NtcYTzLkNs2oQTpzBTbY47YCCcl52gBf0q1hrzgT4Ns4Soz6bWAsn3Szo9akXXwHKNbhHwn/fPbJtyZzEifa+0tHQ9sfQZLPGvtx/GecDnUEUeiLrFu8AKRu3BWNO95qpgpAuwCotoLT95zC94wLnfoiegnWYrDVnISfJP1XaTZfI7UDbHbIUavyHcwWsE39e698TzNQAKO5EYsyL0CYF2unQBMWXwndKUfoLvsYujsaCsCkx00fRq0MMYp/k17no0JlFy5hZHkEoXs0aDflB0Z9ITST2jEIjPYg2ZoT1chI3G7aYzgxv0oYDDOmToZivVFLAViWw7EzVIqBzxVPi9U0ch5CNcScxyp0FjTKAX4SWTPCp4RlI76YAFh5jrb/sK0lDeXhmBGqEEg9Lay5AFMDoAAi/E7H0EAACLQrAqAA2nXnsW4g0JoIgAKIcF/rpwC+/cDOZDIhMQoJAfh3eo0xODko1fISbEgbdmIK6F9sByjhsaEQpM24+4pVPkt8a4MyG7wZnz/rSKaOg1YLEAZjTmbeaJVlZpqGtV3ZxU2PRfJusCzRu2/TtqTt527zLgHhpKOl74EVmWuUWGP7N6ePWtjOwIZI2mrRTftrgliJD+10wLNlD39DJUgdg0zCaTiv86dG9MI6mEJ0kQ+I1QG7B7AcIAje+67moADGR+1B4iiahAzcY0+EHrRGIV9E/iC194ZMcR3+w+IBq5C3eWwTIRvPRQ52+UwSqyRo1QrplVmxBQh6pGxfCaUAdPe1Pl/uJzaB5uFwKw6kysCaFIYxtjGGtAUmpu7EmhS67n411Jh1lBDdhB3BmvNJip6aAgZU1yN9K9RWQqkN6ZnBzy0fKznMyqAYek78KdX5kvfCPoPquSBqC0MfWHcHdASI8DsdQwMBINCuCIACaNedx7qBQGsiAAogwn2tnwL41s77k8mExCFKAWgEbz3CKBCTHgHyF8+rJmIsE1DhQFwjFe0FGPCl+n9Oplc9/6wEgBT1XB2gFfxOMt9+yjZ1cwMzE3TVAKhqf435VQotuXVpO2er8Y0DfDyRoD6CtRIA096PVRHMI9imdDX+aCZ9LcESRUPaz8/Iwm19+BzHOydutKETm8+ZloEhbyFxmDEIFDtA6/6uzn+MnXgcyl+kAEANBLmaoElUACPjI6K30D2l0FIc5pUCEDEFh5ZhnwXL7zgwmlYRkss2Ab0R3ou/gMa49n+F2LKFIXP8GuUkOTYTknIXj0l9h+GXXo1qCWyIhwAAIABJREFUS2iLApQeMzdjKw0uc2A9i5bvO278NmMv9zWHnFkPfhykosRo+wUQnocwVrFYQJaQ1JfDXmb/btoWKrVkK1Okg6ThJbSKQSpiOJ4PWwyo6sGRGKhUQ55Quz3C0BhOpep5p6EQIMIvdQwNBIBAmyIACqBNNx7LBgItigAogAg3tn4K4NsP7JQUfjwWSySS0vPP/nD0wxXp8ZhYBiT4z1Q8qUb0TA2QsF71ARTGJLT1ucZ7JnTRpve28pmL6tUVf04kY0wE1JnPICVJTvsv00TdBFI2QnOs1CU81vptJ7akRVsBgh3TWr4tsDcmISo+iIZWENG1YRNqPmobyNlXTV9AtQwwZQg2z69cgK0Gl0J0IwLX+Mtm/mVY3/dNaMYUgExM+I+Y1yx2gBOjVPehUg45VqK/D40AeHnUiVLsFSTuNTINFggwI2My51pUYjrehRjPu31CAYQN9PRwaaW7PVbWGt9lIiyt4PILNTQQT8txuxC3AtU1qD2EMQVwnCCVELNcgzFB0MYH5mQ6FgD8rBmTP4cCMNYGtayZmEQoccBeAGIMYMz8LL5iaaHMhVYZ2MuEfjB0i4oCmPijRhTSw8KLxUABRPidjqGBABBoVwRAAbTrzmPdQKA1EQAFEOG+1k8B/K8HHxCLOy/mJeIJiYoliS9WfyZWU3v/RCIRBEGS7fGFGrAUgHbXo4+FyV7J54uVoMQ5LE4Oxdgc81hpt7b3c18MI37TucwFzlinh0XRJuA3Smbt1m5FABQam2UatwKT3pQoyJan21tL4GRNBDVzq8nZMDNq07nmg9IrwM7RGtqZvH1NsbrGXRKzCdkhpgYSEoejGP25VTywnZ6tB1CHAMnuerHYVVc0R1PAiTHumGCz9irzp8YFapUvEyZrCQ71TS0A569VMcAoGGF/GCe7+nwB3xXYGyV7aLpnWCM3q616Aqu3N7l31Y9YeYd93Z2TquKN4aUN8s35lyoYUdZYWYDUmLhaA3ISqEm0hxoHWxIRCk/mnE8ZV8gpfovFKWxWIQ8kUQCW6jBi/nBDQgqANQiGa7Gaf4FVawF4d1i+Ii+DAojw+xxDAwEg0M4IgAJo593H2oFA6yEACiDCPa2fAhAVgIbElOqPS6ZbQhdx3RM7cSpvJrEA8QL0N08ynBzDsL+YUAl0oY0TjJOZmr+ZfK6tklbJtFFti5matDK3Am8Lk3YfFL/9UAGgeVkrUpYITZL/oau/euZr1Mw+Bo4DgBOcaYSjGV0pcRDveqNXt+Jy297NBIlOOjqUSxvuwVWaq4efLk2vMKGUyuBV2C9vavM/Ryxhkv2CVsCJYeIbaOGS/5cPek1TCDDBXgDMTGhTQIlTyaSPavVNP0jynrBRsgmz3W4AhJ60n9TaErdwwAraHR27RLOWeLIiEfeMhaUDYecBrQzQgn9zPxvGO8REjb+A9skzlflCgRm2Rw+Sw4LZlL49DkpiKDyOg6altxxJfq21gQorbE2DGCvoSKoCMEdfBCa2faDbc8HyTZLht3YAWsLAjgt88mhtuosx77QBNAWM8FsdQwMBINCeCIACaM99x6qBQKsiAAogwp1dCgVwPzMAFLmr559GLCKVN4GWp2aBxAIwMaA5Telbph4BGlWTX6CouE3aNbRJ505mpg0fD2Lav8nF1iadxAKhZlkrkKUhn7oPGk8zSQsbV3dVZzMFoD4D2u3AROXiM2fsBqyboOm6xttijdzULl4asElUyZGPiVdV42DHtAaETlhqBzNUh14UkhvWgr1W8G9ieXEE0Jp/BdmnzgChU735O7sBmCvZHbD6q+9qiqaAx8dHtOBc2ukFxDCxyoR+yBeQg1U2qBPupkZ54UowTM8Iw0+Z1DqRUwlqV2EKTDSSdcPv0Cqfq+5tDYi7cUIN2MoOh/NR2sjoL9jrsYbb0UOiQbwyWdZFny41vQxFV8+CfDE+tE+LITZsBb6VyQi5IN03jVhAzoOVSThBvcMpmVNu+ggY6sUVBbjfR1JIYobWs6waBnudWDnqVcQDggKI8DsdQwMBINCuCIACaNedx7qBQGsiAAogwn2tnwKgQgDO50sjQHH5l5CMJfHS355UAFIc4Hlegq6kOFxc1iWGEXUA5//FOpD+6XOMqi3IjO2eFEhbnwDxJJeA3BV7S/ghhmq26NpxVhf0NMGpPduNdJniNyqPt9fQrOT+HB6GVvMaT5tLDWshcb7pBSBrVE6BYzB9V2c8xxSgNpbTOTBpQFUGNvXqGhYsQAGEbv+yWJ8E/5pFtxSA+gJWKRzl9D/3P2SeImD8m4cC4Eb3lD1W6z7hkaoSRYpTnRZ0xOKJkHMJbfb4s1wZYfTsYY2JJKiFUTIekJLlDqkEoZ8k3c1kk7Zv1ICfjnqNR0NYPaLSGJqAjmiKDXj4GhNIKy6osf0zwhWtETDlBOKIwTIZE9W7ZQzGX0CPEU9Qo3yjSlDVjCnjdx8o4wUo1JW0m1Azf9Oo0OhijAqDSRguJaiF3XyQjT+sjsCITYQQ3NA/vMiX2udu/qx996abPxPh1x+GBgJAAAi0EAKgAFpoM7EUIAAEPFAAER6C+imACCeBoVcDAg0eFcR1q2GTm2KOOCpNsQ2YBBAAAqsNAVAAq23HMF8gAAQWQwAUQITno8G4LsKZYegmQ6DBo4K4rsn2s3mng6PSvHuDmQEBINDECIACaOLNwdSAABBYMgKgAJYMWf0faDCuq/9GuHK1I9DgUUFct9oPwIrNH0dlxaDGjYAAEGglBEABtNJuYi1AAAiAAojwDDQY10U4MwzdZAg0eFQQ1zXZfjbvdHBUmndvMDMgAASaGAFQAE28OZgaEAACS0YAFMCSIav/Aw3GdfXfCFeudgQaPCqI61b7AVix+eOorBjUuBEQAAKthAAogFbaTawFCAABUAARnoEG47oIZ4ahmwyBBo8K4rom28/mnQ6OSvPuDWYGBIBAEyMACqCJNwdTAwJAYMkIgAJYMmT1f6DBuK7+G+HK1Y5Ag0cFcd1qPwArNn8clRWDGjcCAkCglRAABdBKu4m1AAEgAAogwjPQYFwX4cwwdJMh0OBRQVzXZPvZvNPBUWnevcHMgAAQaGIEQAE08eZgakAACCwZAVAAS4as/g80GNfVfyNcudoRaPCoIK5b7QdgxeaPo7JiUONGQAAItBICoABaaTexFiAABEABRHgGGozrIpwZhm4yBBo8Kojrmmw/m3c6OCrNuzeYGRAAAk2MACiAJt4cTA0IAIElIwAKYMmQ1f8BN66r/1O4ss0RqD7ysaUi4MZ1S/0srm9bBG66+TNtu3YsHAgAASCwJARAASwJLlwMBIBAkyMACiDCDQIFECG4rTs0KIDW3dvmWhkogObaD8wGCACBJkYAFEATbw6mBgSAwJIRAAWwZMjq/wAogPqxwpUWAVAAOAwrgwAogJXBGXcBAkCgBRAABdACm4glAAEgYBEABRDhYQAFECG4rTs0KIDW3dvmWhkogObaD8wGCACBJkYAFEATbw6mBgSAwJIRAAWwZMjwASAABIAAEAACQAAIAIH2QQAUQPvsNVYKBNoBAVAA7bDLWCMQAAJAAAgAASAABIDASSIACuAkgcPHgAAQaEoEQAE05bZgUkAACAABIAAEgAAQAALNgQAogObYB8wCCACB5UEAFMDy4IhRgAAQAAJAAAgAASAABFoSAVAALbmtWBQQaFsEQAG07dZj4UAACAABIAAEgAAQAAKvjQAogNfGCFcAASCwehAABbB69gozBQJAAAgAASAABIAAEFhxBEABrDjkuCEQAAIRIgAKIEJwMTQQAAJAAAgAASAABIDAakcAFMBq30HMHwgAARcBUAA4D0AACAABIAAEgAAQAAJAYEEEQAHgcAABINBKCIACaKXdxFqAABAAAkAACAABIAAElhkBUADLDCiGAwJA4JQiAArglMKPmwMBIAAEgAAQAAJAAAg0NwKgAJp7fzA7IAAEloYAKICl4YWrgQAQAAJAAAgAASAABNoKAVAAbbXdWCwQaHkEQAG0/BZjgUAACAABIAAEgAAQAAInjwAogJPHDp8EAkCg+RAABdB8e4IZAQEgAASAABAAAkAACDQNAqAAmmYrMBEgAASWAQFQAMsAIoYAAkAACAABIAAEgAAQaFUEQAG06s5iXUCgPREABdCe+45VAwEgAASAABAAAkAACNSFACiAumDCRUAACKwSBEABrJKNwjSBABAAAkAACAABIAAETgUCoABOBeq4JxAAAlEhAAogKmQxLhAAAkAACAABIAAEgEALIAAKoAU2EUsAAkDAIgAKAIcBCAABIAAEgAAQAAJAAAgsiAAoABwOIAAEWgkBUACttJtYCxAAAkAACAABIAAEgMAyIwAKYJkBxXBAAAicUgRAAZxS+HFzIAAEgAAQAAJAAAgAgeZGABRAc+8PZgcEgMDSEAAFsDS8cDUQAAJAAAgAASAABIBAWyEACqCtthuLBQItjwAogJbfYiwQCAABIAAEgAAQAAJA4OQRAAVw8tjhk0AACDQfAqAAmm9PMCMgAASAABAAAkAACACBpkEAFEDTbAUmAgSAwDIgAApgGUDEEEAACAABIAAEgAAQAAKtigAogFbdWawLCLQnAqAA2nPfsWogAASAABAAAkAACACBuhAABVAXTLgICACBVYIAKIBVslGYJhAAAkAACAABIAAEgMCpQAAUwKlAHfcEAkAgKgRAAUSFLMYFAkAACAABIAAEgAAQaAEEQAG0wCZiCUAACFgEQAHgMAABIAAEgAAQAAJAAAgAgQURAAWAwwEEgEArIQAKoJV2E2sBAkAACAABIAAEgAAQWGYEQAEsM6AYDggAgVOKACiAUwo/bg4EgAAQAAJAAAgAASDQ3AiAAmju/cHsgAAQWBoCoACWhteSro69/ctLun4ZL64+8rHFR3vuueeW8XYYCggAASAABIAAEAACpxaBc845J6IJgAKICFgMCwSAwClBABRAhLA3MwUQ4bIxNBAAAkAACAABIAAEWggBUAAttJlYChAAAh4ogAgPASiACMHF0EAACAABIAAEgAAQWBEEQAGsCMy4CRAAAiuEACiACIG2FMBryvKXaxIrf8flmjnGAQJAAAgAASAABIBAcyIACqA59wWzAgJA4OQQAAVwcrjV9amVD8hX/o51AYGLgAAQAAJAAAgAASCwahEABbBqtw4TBwJAYB4EQAFEeCxWPiBf+TtGCB+GBgJAAAgAASAABIBAEyAACqAJNgFTAAJAYNkQAAWwbFCeONDKB+Qrf8cI4cPQQAAIAAEgAASAABBoAgRAATTBJmAKQAAILBsCoACWDUpQABFCiaGBABAAAkAACAABIHCKEAAFcIqAx22BABCIBAFQAJHAKoOufE5+5e8YIXwYGggAASAABIAAEAACTYAAKIAm2ARMAQgAgWVDABTAskF54kArH5Cv/B0jhA9DAwEgAASAABAAAkCgCRAABdAEm4ApAAEgsGwIgAJYNihBAUQIJYYGAkAACAABIAAEgMApQgAUwCkCHrcFAkAgEgRAAUQCqwy68jn5lb9jhPBhaCAABIAAEAACQAAINAECoACaYBMwBSAABJYNAVAAywbliQOtfEC+8neMED4MDQSAABAAAkAACACBJkAAFEATbAKmAASAwLIhAApg2aBsNwpg559++cpdnuf13Po31924OUIYMTQQAAJAAAgAASAABE4hAqAATiH4uDUQAALLjgAogGWHNBzwJHLyE3u/8eef/uJXv3ew6Hle5owL/+MXvvb/vKM3We8k67+jCeDnHXnj/Y9cdcVr3RMUwGshhPeBABAAAkAACACBVkAAFEAr7CLWAASAgEEAFECEZ6H+gFwnMf3w7/7fNxU+8rkbf/2NfZ43+/zf/+6HbvrR+x588c+21znL+u/Y9hTA7rtuP37RJ67YVCeyp+qyvV+/y/vQBy84VbfHfYEAEAACQAAIAAEPFAAOARAAAq2EACiACHez/oB8oUk8/1937Pifv/Hs9244o75p1n/HQn5yvMSD/uypiz+5f5/neTvefPg/beWXkn3rOrOvdccmVAEcevS2O58Y14mfc8VNH1iEOjkZCuDQo7c9Nvi7KxqQL5ECOAUzfK1zgveBABAAAkAACKx2BEABrPYdxPyBABBwEQAFEOF5qD8gX2gSP/rjcy96/HeefXT5KYDwjq88cd6//zFRABdfWP3D82tn4h/Y9chvfe3grld9z/P6Nq+9/jcvu/Vta+WaEymA8eefufVv//WO5yaPTNAF2XU91/32ZX95cb9lE4589zvX/e3BXa/QaF5HZtsFp99w/VuuP6tzWfaA4v9jbwnD/r27d1+wfWEO4GQogGWZ59IGWSIFsLTBcTUQAAJAAAgAASBQBwKgAOoACZcAASCwahAABRDhVjVEARQnnn/wpvd/5KEL7/7hbW/P1DnLk7njghRAceetd1/5IJkSuD/bPnL1s+8bmpcC2HfH1867Z2ah6wsP39fxhaNz3r36Dz587zvqXd3iIOy+57aRS3738sF5rtp9z2cfeI5fD6UBLgVw6IHb79g9Ru/3XXj9Jy6xxQG777p55wEZjz9Yk2Pf+/XP3Stv9m3/uLkvRewX9z+mozm38zxvobuEEw7nuW77h6VIYbEBw+nZaZsZHnrg9nu995tZHdt5+ze9q2XAYztv/9JuUUpsueYzK6poqPMQ4zIgAASAABAAAk2GACiAJtsQTAcIAIGGEAAF0BB8i3/4ZAJyzzv4FzvedPPzHKL921u+esv1v9Bb/xRP5o4LUQA/ffx1H913wPP6Lr7wwB+c3+dN3veFb16zy/cSQ3f/49XXdsyjAvBm999x78yb3v6GbcMZb+zH1/2HJ/5uwvO6X/f9f7xsR6gaGLp359VXp73CkZfvvv/Im37zzdsS9a9vsSsPPXrbfd41TgCvF7txu3NNSAG43MHuez77r+dLYLz7rpv3veHmD7k6gnCovV//3GP9GqXTld/vFxaAeIGcZQTcWy9wF2dFx3Y+cPSKy6Xsf+/Xbz92Ma3lhAHtGg89uvPwJVfI9Ozgzh3tAg89cPuu/k/wQij+H9mhiyJKYuQisADLc/wwChAAAkAACLQwAqAAWnhzsTQg0IYIgAKIcNNPJiD3PG964tg05d7Hf/TfPvWRLz73nm/+8P+tN1F+MndcgALY97dfO+8bM57X+fmv/rv/ciaj9PwjGz6+/4iXuOHWj/zlL8xHAdRiaSoFtL/Ak7d95S3fphKA4V88947f2XHF5uVJ/rv3FC+AuZn8e7wPhqYAhx6450cXfOCKTZ6JkI/tvGvvz3/Qzfzz9fMW1dsX5yoO3Ij9x+eGxQh28AXusvDh232XTNuOrJcuUL9g6gXm6BRuP3bx1d691r9g7qKO7bz90YFPLOaYEOHTgaGBABAAAkAACKwWBEABrJadwjyBABCoBwFQAPWgdJLXnExAPudWT9907mVP/M6ex244va45nMwdF6AAFmkZcO3NH7v7lxf2Anhh+sgYV/vrj2kx+MpTl3zymV1sE0A/w0O3/v7bb/yFnroWtpSLaogAR/euY6jG3sTSoZ7f3IM1/7vv+br3gRoJAEn51Q7Q8gh2WgtH7CaSN1UDNXeZs6ywEMDWLMylADxnYk6dglH1zwnyaUAvtEU8YVEnLmQpQONaIAAEgAAQAALtgQAogPbYZ6wSCLQLAqAAItzpkwnI50znwF/t+L++8RtPP3nDlrrmeTJ3fC0KoG8gM6c7wHX/6cO3vnkuBVB48v4Nf/QyFZmnE9t+YeOb1nkHfvjyriOe5xkKwPO80sjOu/75+nuPHpFmBF7i+j/+d1/dsfxygDBcH5qT5HeCdmkKuIDf3rJTAK/Z28+pQeAyhPlVAJYCqK1TmFcFIO4DnrEVoHqBObwGKIC6HitcBASAABAAAm2OACiANj8AWD4QaDEEQAFEuKEnE5DPmc73PnXae56/Zd8//sZ8LncnTv1k7rgABbDnK3e+6X8UPa/n1r+57sbN86A0pyOA+efav7zn/TcM0PVzCgHCIfzJJ+/5zhV/O0J8wTxtCJZpRzR/fvguCfXnjhoWAswrhj/pQgCt4dfbmUj+tSX35kr5oL1+oUKAWubCznaO8QGVAHjGViBUMRgsXntWy7QXGAYIAAEgAASAwGpGABTAat49zB0IAIG5CIACiPBMLDkgf/yL73+y94b3vvuc9TQr8QL40ZXf3PcXp8ALwDN2gN5ZWx/9/EUXDyQ8vzj+0st3761c895zh09oCmgpgFu/8f4bh73C84+/5T/u20MFAcYL4N7vPHvm+dddsLEv7Xmlfb/1vsfvyEdHAYQWfbvv+eyTg6HP/6FjhzYNbqI0u1IDc1zxDh06tmnT4BznPD0k9dgBzk8BcELe8d4zdwlPn2PaJ9n7ARbw19oBhmtxo3cudljL9v7hDJ0LQucC2AFG+LhjaCAABIAAEGhZBEABtOzWYmFAoC0RAAUQ4bYvmQL42cM3feymv9/9/DHuxJcZ/Pl3/94tt/yH7fW3BFjyHT3PW7ApoLfvG3ef97eTcwE68/wXv3rhlhMogCP/+M0Nf5lzL972+p49z09aCmA+c4HlLAQQCwAzAadRHwngTVPAsBPe/E0Bazr8OT4CYjFYT1PABSiAmqaANXexkNV0GXzLyKNiB7jzgaGf9745T5fBmg6CF4085n3IoQDmtDNw/ommgBE+8RgaCAABIAAEWhMBUACtua9YFRBoVwRAAUS48ycTkDc2nZO548IUACkRfvj9G77yr/f9tFhgg7++zWuv//WLPv/OoewJFIDnzey641vX3ZujOv+Ozqt//cI7rpm6/r3fv89XFcCBh791zZ1H9hxXp8C+zUM3fOyiz795bWMrxqeBABAAAkAACAABIBAtAqAAosUXowMBILCyCIACiBDvkwnIG5vOyt+xsfni00AACAABIAAEgAAQaHYEQAE0+w5hfkAACCwFAVAAS0FrideufEC+8ndcIiS4HAgAASAABIAAEAACqwwBUACrbMMwXSAABBZFABRAhAdk5QPylb9jhPBhaCAABIAAEAACQAAINAECoACaYBMwBSAABJYNAVAAywbliQOtfEC+8neMED4MDQSAABAAAkAACACBJkAAFEATbAKmAASAwLIhAApg2aAEBRAhlBgaCAABIAAEgAAQAAKnCAFQAKcIeNwWCACBSBAABRAJrDLoyufkV/6OEcKHoYEAEAACQAAIAAEg0AQIgAJogk3AFIAAEFg2BEABLBuUJw608gH5yt8xQvgwNBAAAkAACAABIAAEmgABUABNsAmYAhAAAsuGACiAZYMSFECEUGJoIAAEgAAQAAJAAAicIgRAAZwi4HFbIAAEIkEAFEAksMqgK5+TX/k7RggfhgYCQAAIAAEgAASAQBMgAAqgCTYBUwACQGDZEAAFsGxQnjjQygfkK3/HCOHD0EAACAABIAAEgAAQaAIEQAE0wSZgCkAACCwbAqAAlg1KUAARQomhgQAQAAJAAAgAASBwihAABXCKgMdtgQAQiAQBUACRwCqD2px8hPdYYOjqIx9b+ZvijkAACAABIAAEgAAQaD0EQAG03p5iRUCgnREABRDh7oMCiBBcDA0EgAAQAAJAAAgAgRVBABTAisCMmwABILBCCIACiBDoZqYAnnvuuQhXjqGBABAAAkAACAABILCyCJxzzjkR3RAUQETAYlggAAROCQKgAE4J7LgpEAACQAAIAAEgAASAwOpAABTA6tgnzBIIAIH6EAAFUB9OuAoIAAEgAASAABAAAkCgLREABdCW245FA4GWRQAUQMtuLRYGBIAAEAACQAAIAAEg0DgCoAAaxxAjAAEg0DwIgAJonr3ATIAAEAACQAAIAAEgAASaDgFQAE23JZgQEAACDSAACqAB8PBRIAAEgAAQAAJAAAgAgVZHABRAq+8w1gcE2gsBUADttd9YLRAAAkAACAABIAAEgMCSEAAFsCS4cDEQAAJNjgAogCbfIEwPCAABIAAEgAAQAAJA4FQiAArgVKKPewMBILDcCIACWG5EMR4QAAJAAAgAASAABIBACyEACqCFNhNLAQJAwAMFgEMABIAAEAACQAAIAAEgAAQWRAAUAA4HEAACrYQAKIBW2k2sBQgAASAABIAAEAACQGCZEQAFsMyAYjggAAROKQKgAE4p/Lg5EAACQAAIAAEgAASAQHMjAAqgufcHswMCQGBpCIACWBpeuBoIAAEgAASAABAAAkCgrRAABdBW243FAoGWRwAUQMtvMRYIBIAAEAACQAAIAAEgcPIIgAI4eezwSSAABJoPAVAAzbcnmBEQAAJAAAgAASAABIBA0yAACqBptgITAQJAYBkQAAWwDCBiCCAABIAAEAACQAAIAIFWRQAUQKvuLNYFBNoTAVAA7bnvWDUQAAJAAAgAASAABIBAXQiAAqgLJlwEBIDAKkEAFMAq2ShMEwgAASAABIAAEAACQOBUIAAK4FSgjnsCASAQFQKgAKJCFuMCASAABIAAEAACQAAItAACoABaYBOxBCAABCwCoABwGIAAEAACQAAIAAEgAASAwIIIgALA4QACQKCVEAAF0Eq7ibUAASAABIAAEAACQAAILDMCoACWGVAMBwSAwClFABRAhPB/7ubPRjg6hm5RBG66+TNLXRlO2lIRw/We553ESYu9/cuADggsFYHqIx9b6kdwPRBoNgRAATTbjmA+QAAINIIAKIBG0HuNzyIwixDc1h36JAIznLTWPQ4RruwkThoogAj3o3WHBgXQunvbRisDBdBGm42lAoE2QAAUQISbjMAsQnBbd+iTCMxw0lr3OES4spM4aaAAItyP1h0aFEDr7m0brQwUQBttNpYKBNoAAVAAEW4yArMIwW3doU8iMMNJa93jEOHKTuKkgQKIcD9ad2hQAK27t220MlAAbbTZWCoQaAMEQAGbh9VKAAAgAElEQVREuMluYHYSv21HODMM3WQINHhUGvx4k4GB6USIQINHxaUAENdFuE+rf2gcldW/h1hBDQKgAHAggAAQaCUEQAFEuJsN/rYd4cwwdJMh0OBRafDjTQYGphMhAg0eFcR1Ee5Naw2No9Ja+4nVeKAAcAiAABBoJQRAAUS4mw3+th3hzDB0kyHQ4FFp8ONNBgamEyECDR4VxHUR7k1rDY2j0lr7idWAAsAZAAJAoKUQAAUQ4XY2+Nt2hDPD0E2GQINHpcGPNxkYmE6ECDR4VBDXRbg3rTU0jkpr7SdWAwoAZwAIAIGWQgAUQITb2eBv2xHODEM3GQINHpUGP95kYGA6ESLQ4FFBXBfh3rTW0DgqrbWfWA0oAJwBIAAEWgoBUAARbmeDv21HODMM3WQINHhUGvx4k4GB6USIQINHBXFdhHvTWkPjqLTWfmI1oABwBoAAEGgpBEABRLidDf62HeHMMHSTIdDgUWnw400GBqYTIQINHhXEdRHuTWsNjaPSWvuJ1YACwBkAAkCgpRAABRDhdjb423aEM8PQTYZAg0elwY83GRiYToQINHhUENdFuDetNTSOSmvtJ1YDCgBnAAgAgZZCABRAhNvZ4G/bEc4MQzcZAg0elQY/3mRgYDoRItDgUUFcF+HetNbQOCqttZ9YDSgAnAEgAARaCgFQABFuZ4O/bUc4MwzdZAg0eFQa/HiTgYHpRIhAg0cFcV2Ee9NaQ+OotNZ+YjWgAHAGgAAQaCkEQAFEuJ0N/rYd4cwwdJMh0OBRafDjTQYGphMhAg0eFcR1Ee5Naw2No9Ja+4nVgALAGQACQKClEAAFEOF2NvjbdoQzw9BNhkCDR6XBjzcZGJhOhAg0eFQQ10W4N601NI5Ka+0nVgMKAGcACACBlkIAFECE29ngb9sRzgxDNxkCDR6VBj/eZGBgOhEi0OBRQVwX4d601tA4Kq21n1gNKACcASAABFoKAVAAEW5ng79tLzCz3XfdvPPACe/1XXj9Jy740e1f2j3uvEUvXrLJO7bz9i/t9uTvJ/yMfPevvvTYiHfWpZ/64I7sfLfcfc9nH3jO84Z3fPy3L+0PLzjw7S9+fc+k551zxU0f2C4vV0ae/If7vr//SL4SeF4627f1V973qzuGk/qZ/IGd/+Mf9hyarHiel+zr33Lhez7wizKfypFn7rvvu/tH5K3Ovi2X/Pqv/aL53N6vf+7eA1uu+cwHL7D3ZgTMfXl6Wy6/+UMbHr3tzifc1cv19NZ2HsRdnAxoP0sLcK9JJrsHz73o2qu3dTsfGn/oS//1yZH4pnd86vr5kWrgKDV4VBr8OE984XN1iffA7XfsHnOWt277hz9xxaZFz5X3WnDpuZJR09392y6+9rJtffHwLj++90/u21vp/qUP/d7lW8JXx3bf882H9h/To9K//eIPXXRB1svve/S/P/CDQ/mS59Hebdnx3mt3DJoPzTsTnrwel3gy2795x1XXXriJD2vNug7J2vvfccPH32qPP2GV0weKL/AYEHPDBc+VnMhTevYaPCqrPK6befIbD173348emPW8dOLc12/89I1XXrvZ8773rdjNr7qP77U3f+zuX/Z2/umXr9zleee+8fBfvGU4fPvVT//Gt/7kiOddfGH1D88PXz5hEH6r59a/ue5G74nz/v2P9zk3OPc3r/7JbwzJfeVeJ/4cufebG76c83a8ZfaP3zjvN3MD3zcr8dFVflRWAiLcY3UhMDVTXl0TxmyBABAAAosgAAogwuPR4G/bC8xsZP+e/SP03uE9/7R3ZPiCd/zSBs/zshu2bYvvuv1Luwtbd1x43hr5LL04nF2UAqAAZs9MslLov+g/f/TC+X7TpHjmQDJZ6t728d+93IZVh771xa/uLaQrlS1KAeT3fv32ew9Ukt1bdrz57HXe+As/2rtvpJDe+u5PXrst63nju750+xMj3Zu2v/W8Pi/30v/eO/VzH/3IW/s8L7/7ntseeK7irduy/Ze20lt79u4/Ukiec8UnPrCdAvC6KYALjuzZc7jgeV7+J//85H5vy0W/cnaP53n9W7dt7edB+n/x0m0mSuvfsmNr3zwUgFxTOfKjJ3cfKXRv++DvXWWjz0OP3nbnD/LJSqX/8j/4yPZl/p28waPS4Mf5sCx8roZHKMotbdlxyValRLKbt527KbsoBfCacHGc3H/+e960wauM/+Sp3fvzyTde/Ye/apieYPddn9/5SjpZSZ77gd+/eqsc6GDv399y3z6v79y3vnlT99ThH+17oe/iT73ngpF/+asvPTzSvXX79vPWemMH9u6ZOvcjH72Idp9+5p8JT14flvyBJ7+7Px8Ycmc+CsCLD1/0+x+9sFOGXDIF0Dxnr8GjsqrjuiP/+M0Nf5nb8svnf/5XeryfHbrjwZlrb/+169cpBbDjmrf8/jl6ZrZc8MZtA0wBPJXI5rs+/zfX3bjZfB//9PHXffT5w91+4c21FMDxl+/bm6OLntt3zb05M1r63B3nnjtCFEDubW/8q7d2ySh9r3vDxWdmFqUAjv75b9336VyiMLH27m//2rUdEf7/qYiGXtVHJSJMMOyqRgAUwKrePkweCACBOQiAAojwSDT42/ZrzawmGU4XLxSSLRKqUSS/Z+DKi2fv31W56IaPv81J85vbU6g2vWnTsUP5Xwp1BD/+hz+57+iWraX9+weEAmBRQGHT5Z+8fruGSV5+zx23/9OhrGRx54nkJT6jCRS2XvGJ6zjgp5/87rtve2B/dttv3fjuTUugAFSKICHfE952l7BY4O4nZmut3ODQw39+57942377xndr+o8XuOHii0q7HpudI4h4rY2q4/0Gj0qDH6+d4Annypsn0b3YeaP3XhuuGvDlFqULbLRfeOaOW76d337l5r3379v8gf/yAYnNFjjJtUPNgXuBmcwZas8dn/unQ5ve85kPb5tHBbB/YKu3f3/+LHtKl0wB1MpYaIan6uw1eFRWdVzHWf2N9z9y1RVzzsgC2Xi6fmLo2ueO7vm3nLTnnydv+8pbXth4w+zLf/W6WgrAjnniaK8QBeBJ5t/9WUQFQETDvh2//+bxW5/Kfez9379mbR3fIs11yao+Ks0FJWbTHAiAAmiOfcAsgAAQWB4EQAEsD47zjtLgb9uvNbNloAD23/+Fe57ZcPmn31e46wsLRbYUqxzffuHmPU8cuECz4sHee/7svtzbLlz76BP7tzIFcORbX/z/9lS2X/upKzVfy5Pff9+tf/fj5LYPf/KqTRLqn3PFx399uyv25ki7cv6H/+Dq053lvnzfLXfuTb71+t97x6b6VQDLTAEQj1AIJ8ZT2nDNZ36t8Ne33F/Z8ckb3tH3WvuzlPcbPCoNfnz5KYA64KqN28cf+8ptT4yce/Ufvo+l1YUnvvaFxya2f/gTW5+69e/+dcvVf3gNqwMKT955y0OH1m374G9ftcUUmBDf8MCf3/WDwpb33PDBbSfsykIzmUMBMEk0fCXrO05UAQxc8eH+79/5L/mtv3bjB34uexIqgKVRAFGevQaPyqqO6/bd8bXz7ile+0fvv/ttRiIiR38RCuDF8796wb7f2v36n3zj35zreZ6//3eueWTfb/7ili8/c8fbIqQA9nzlzjfd23//zsvG/+jO66bmVCIs5Zvl1F27qo/KqYMNd25eBEABNO/eYGZAAAgsHQFQAEvHrO5PNPjb9mvdZ34KwKmG79NM+EIqAI7k97OSv7D7r2+5P6+J9zkRIVMAH748//W7X7lAMvPP/d2f3jN14X9+00t/Zmry3Qgq/DgHcge4Gt/L//gf/vq+/533ktn+C37lqst3bErTdRwHDs+tQSg88ZU/23VEqv3rLgR4TQrAWZZMacFMbGV87z98/b59M+de/an3nc/V6VSX/n82X/7pD23//9l7FyjJrupK8P0/8cvMUpUkQPQM9Kix2jAe3IvphdfQvczQ7TEs3G688IyxsT2mjQEBzUA3/oB/GIzBgIHhK5D4GTGGtnuWvYzbBkM3GGhQGxkDloXaaNoWIKmqsvITn/e5n2Gf897NlxGRkVEVGZVRWfcJSlkR791337k3Q7H32WefAnPrjxWoH7ZUh76/4FZZ8PK5KICGF8ChHhPzhGuPAlDZua/+3m2/e09mDCmoel9QsT2xVKeN/8J9n3nn+z92v/CC9Rsf98Tvf+Kj14kJGH75I+/4vbt2HKdz+qbv/RdPfewNSe0pcOBMmr8UxX2f/ND7Pv3f1p/wwpu/d32aF8CZJ//S/77+e2+8/SsFb4kJFUDTKKGKZrXH9nlM4K1j3nsLbpUrG9f173n+zR9/6zcc5/qNl/zU977yn16X+HsUQOO3oFIKQAXw9Ud//fnDf/hv7n/JO3/ilX/fcf78D9OfHd76Bzf94VM/ffuYF4C5/gAVQMMLgAwCag+CKV4ARDS8lQoNsv/wkfR1w5fx3a+o48reKldUqO1kL08ELAVweeJs72IjYCNweSJgKYAlxnnBb9uHzWw6BdDwAkgeftNjb0gOLhAAkr/n4ey0R6h7azyNX6P0s1U+9v/7Tqj6Ad7EP3/pM4OPGFu+wykADCXO3fmxj33ijrv7jte56UdufvqNyeWkABr12GQQMI0C2It554Yn/NizvperABpcSZWgPrsnWT9smeZ6f8GtsuDlc1EADS+AQzwm5gvXPjtAx3FO3fS0f/XDj6YqErKoFBWBRWn8dc7P89G/99N/+tHPfelcpoLrv+8nnv342lTyy3/ysU/ece+m4/RuetrzfvjRycyFa9oBwo9w/aYfetbTH0XFKNNUAGCj7vnwr3/wruRxz3jxU7bG7QCbRgmO863P/8lX7t9HAazO3ltwq1z5uE7e+2efffmtX7n97xznYY/87Du+7/HppBfAxvc88e9d75AXwNcf/fV3/3e3/sgf3v6kH/j6sx6GV0bfM/o1/1lPumgKoOEFQAYB9X2nUAAgGv72aWwTOPrzpzz1C1/84ad869lNodRcnyrHe9KVv1WON3727isXAUsBrNyS2AnZCNgILBABSwEsELzDLl3w2/Zhwy9YCJB97gOv+djf7L9JdOPTfu4ZnPc2BxcC/NQLnzz6w9d86K4bf+T5D/n0a/8k/Je//MzHNCZwaCFAc8TNT9/yjk/c33vcs5//ZHFoIcBXb3/FR+6pirSrQaZ3BDhUBTCPGJug2oW7/viO+x7yxBf/xBPYnoDq0u/bH6ngRlOgftg6zfP+gltlwcv3z3BRL4A5w9WwA+xcf+ONj+gYh8W62URzWuMNKRxneNdH3v3hu7ZufOovPeOxjTPPff6dt/zR/Z1/+jMv/N7rZ81kzw4wve8zn7ireMyPvOhpN/LOP4gCcLI7f+f1f3BX57HP+Z6td1xcR4DV2XsLbpUTg+vu/+hHHvGGczc9++lf/OHTswsBvv7uJ2zdctt3f/LvffG2M6/8wc8mv/jcD/4vX/nRi6cA5vYCyG//xdt+9HP7fyk7f+9Pf/cpT2TNwhVynJitcoXE205z6RGwFMDSQ2xvYCNgI3AZI2ApgCUGe8Fv24fNbDEKgMX2D33MP3scGgogRf/1L3zyy/1JZGsogBuQj73n4d91+p67UmIKmhM4zA5w38OYSu8nVx4BM+wAdz7xtjd8eusxdTU4Kr8//Nr33ZXUPQ4nreAWtwNkI8PTT3nJs+FRSLP9b6cf/dTvriJV3HvHH93Tb07psKU69P0Ft8qClx8pBTBvuA708GMniJse//h/UDW2OPeXn7jz3vVJ/wXUCNzxEK7p2DtoY2fYHqdnLVwT59//+28mJ4sXs5PFgRSA4wzvuO2NH72vd8P12X3ZY9kdc66mgPNQAHzOsvfeglvl5OA6yq7fO7M5X60CeMIjvvbxhzzvb3/oqetv/WRMUHyZFABN7KOPvvF3f+AM7+rsL77yox8d3PyaZ7/lHx36QbJCJ5ycrbJCQbVTOc4IWArgOKNv720jYCNw1BGwFMBRR7Qx3oLftg+b2aGFAPuaAjabBTrrN974t7/ztk9u7QP87LX2iH/+0mfua3u/RwGwzfuOE1Tod98Esq/e/oaP3CNap296/Hff0HH6f/vFO790LktufOoL0RTwvk++9cP3bNz0XY9Yj5z+337hjju3nKoDHGdWRXL9TY/9xw/vOLv3ff7Ou+7Pku/8gRc+Hc0EnSr1KjqPetzjvmMj4P5twSO+/4U/zq0H5qcA5mnMVkM16krwN1Qc7qAufR8H4ZCA4t66h9xh6zTP+wtulQUvn4sCOKAp4Ni+evzGF+cM10EUAKr3v7wf8JOXpPOPf/zFN3zu1z+9+x2P+R8f0nHE5l/d8Zn7+tc/4XnP/gd33PI7927c9Jj/YSNwdu/73B13Pejc9KMve/qZmQu3g6aATk0k3fexN932mT6uunEmBeA43IAQfd2qa+eiAFZn7y24Va5kXPfA61/0Hz56wyOf9d29xBl89t995fVfc25+3bPf8j/NbAqIQoAnPML5xst/7Pdfdb+TPPlJoxff6DiXQgEc1BSw2Yxw/ZHf8Q///N8/5O07+wD/6Es/9IOf/b3/+XtGv/ZdR9yMdJ7Ppks950reKpf6zPa6Ex0BSwGc6OW1D2cjcNVFwFIAS1zyBb9tHzazQ+0Aa5QyVvbsOM6j/snjtz/1uf5YQft0ZNugACrr9QopUXf0e9m0jw5x7nMf+fCn7j2XCeU4Uef0d37P057y+OvJry275/dv+8Mvn9sS+EvUOf3YJz7j+x5btwYQ9//5hz/8p/duDeldJ7nhKT/x44/j6+hQW3f+8Qc/eee5fuE4QdB5+GO//4eefFPdQnB+CqAZT4b6Mxqz1fnexz3tMff+3if7Yz0LWGF+w1N/9qf+0dF8J19wqyx4+VwUQNPx7hQKQ26Ysq+e/LyHfuFt84VrOgXAPgIPe+JLf+IJjcgS9+Q89pk/dubP/t2n/o43WBCs//1/8tSnP+ERQfaVP771T+4818/wHEHv9Hd8348+7TvXyVDg4IV7+CeaFICj7vuDt9x65/DGp77oGY/dxw4Qwq86X3Kc7vujt9x6x7mLowBWZ+8tuFWuZFyXf+69//5Zf3Dhrm36lHnYxkue8+RXPp5aA5CBX3ONuD5/TwXgONxNoKIMLokCaNgBOjc11AfN+970k//s5s9/7Pnnbvzih57UKG+h0oAvXPfB//dpz0gP+8/Cyrx/JW+VlQmincgqRcBSAKu0GnYuNgI2AotGwFIAi0ZwxvULftte4sxWdej+3R++5Xfu6p963E8978k37LckWNUpH828FtwqC15+NM9gR7kSIrDgVrG47kpY5JWYo90qK7EMdhJHFwFLARxdLO1INgI2AscfAUsBLHENFvy2vcSZrfDQ/S+//82/e684Pd77fYWnfARTW3CrLHj5ETyAHeIKicCCW8XiuitknY9/mnarHP8a2BkcaQQsBXCk4bSD2QjYCBxzBCwFsMQFWPDb9hJnZodesQgsuFUWvHzFgmGns8QILLhVLK5b4tqcrKHtVjlZ62mfxrEUgN0ENgI2AicpApYCWOJqLvhte4kzs0OvWAQW3CoLXr5iwbDTWWIEFtwqFtctcW1O1tB2q5ys9bRPYykAuwdsBGwETlQELAWwxOVc8Nv2Emdmh16xCCy4VRa8fMWCYaezxAgsuFUsrlvi2pysoe1WOVnraZ/GUgB2D9gI2AicqAhYCmCJy7ngt+0lzswOvWIRWHCrLHj5igXDTmeJEVhwq1hct8S1OVlD261ystbTPo2lAOwesBGwEThREbAUwBKXc8Fv20ucmR16xSKw4FZZ8PIVC4adzhIjsOBWsbhuiWtzsoa2W+Vkrad9GksB2D1gI2AjcKIiYCmAJS7ngt+2lzgzO/SKRWDBrbLg5SsWDDudJUZgwa1icd0S1+ZkDW23yslaT/s0lgKwe8BGwEbgREXAUgBLXM4Fv20vcWZ26BWLwIJbZcHLVywYdjpLjMCCW8XiuiWuzcka2m6Vk7We9mksBWD3gI2AjcCJioClAJa4nAt+217izOzQKxaBBbfKgpevWDDsdJYYgQW3isV1S1ybkzW03Sonaz3t01gKwO4BGwEbgRMVAUsBLHE5F/y2vcSZ2aFXLAILbpUFL1+xYNjpLDECC24Vi+uWuDYna2i7VU7WetqnsRSA3QM2AjYCJyoClgJY4nIu+G17iTOzQ69YBBbcKgtevmLBsNNZYgQW3CoW1y1xbU7W0HarnKz1tE9jKQC7B2wEbAROVAQsBbDE5Vzw2/YSZ2aHXrEILLhVFrx8xYJhp7PECCy4VSyuW+LanKyh7VY5Wetpn8ZSAHYP2AjYCJyoCFgKYInLOf+37T/+04+7rus4juu6nufxn47jNH/mdx3H0fhj73Dp4L9Xg2hcOPZg5hw+rfnXsdHMXycHmRqsqUPxJF2974oZAx40n7E7aq3nOVPr/Te+1EXWdExefcCLynGlqg8hhFBSSlmWpRDlk//Xp8yYxfxbZeog81/+gQ98gB/K8zx+Cq21lNJxHKWUR0dAB78rhCiKIi+LvCiUUq7jhFHUStLA981GUkrxODyU1IrHj8MojuMwDLXrCCGLovB9jB+Hkeu6SmupZJ4XeV5opcMwiJIoDMIwDD3PxSal0bIiV1qHQRh4XhiGLl7GxGT1e+A6mnbZ1GXiYO1/S2nM1nU9TdOuTtl/2tiAtAO0U/3L4Qurc1xHq70d0jyzCoujJf0umD3jq+pn7WittKTfVFdrl6bDI2jtSHospRDM+jn2/YDlMFfhJJynXOf/uvnm5e00i+su9bPkqrvObpWrbslP+gPvDsuT/oj2+WwEbASuoghYCmCJiz0/MPuTT/wpw/IxCoDhrkHOlgJYWQpAaw3I5wpgYDqKoiilUEqVZamU/Bf/2w8uD5jNv9Nuv/12RpV8GD7FEAGu6wYBgDi/JYQoy3KU45AKYBYUQJyYPen7vhmE2Q8hZSmE4+goCKMoCoLA9X2lpNLa93zf96Ig9DxPaiWEHAwGRV56nhdGQRxHQRAGge8SB+A5blmWWZFrrUEM+IFPvAPfekUogBlkAVMAytEgTq4+CuDrX//6Ej9b7dDHFIF2u93r9b71rW85jvPIRz5yxiwsBXBMS2Rvu6wIWApgWZG149oI2AgcRwQsBbDEqM8PzD72yU+M4X8jCjC5/UkVgDlnLDHuUZqfH2wyZz4mAZiaVG/efTJAs/PweNflZOa4CmD2sFMnfFT5/OZTzD/mPCoABv+A0EpqXQoBFoCT5yX+jUNK8X/8yx9ZBQrgQx/6kCEpzHx4XRjAa62DMEzi2PM9pbQoy6IoMogACikVgH0UJVFsVCq+7wdBwHIVrTUoA1EWZSmlDPBW6PueHwSsbgkCwPjQDxzXlQosSb8/kFL7vhdCAADuwfd8z3M913O0zgvcGARBGAR4HXfhQzmaNjerAKoU/b5VrvZglVg3b/HJzUuaqXuThzdXVwIAIwHQuLNRAUxcu8cJaAV5gHZJddCgADxSAbikK2iqAJxKlEAjEMcxQwVQ7cxaBUC6gdVSAdx9991L/Gy1Q1/GCBjpTbfbbbVaW1tbeZ47jvOoRz3KUgCXcR3srY45ApYCOOYFsLe3EbARONIIWArgSMO5f7D5KYCP/8dPjun/eaQx5fyYCmBMHWBu7rt7VQCTcH3qmM2JzygTmIrSxyLI408tBJj/cjMmp1KP9jgSCoAqBADhGPwrVABIIXOmAIqyEKXA/+mvWqtn/vCPz3iK+bfK1EHmv/wDH/iAlDRXEv+bA6CaXlRKBUEQJ7Hv+QzpQWcIEAFSKa10EPicxmfFShiGcRwj1V9TAEXJFIDwHML9nusD+QdhFEYQ+fsB7RAh5XA0HI1GrgtszxQAnU8cgOsqIYuyFFIGAViGwIMEwAHoJ4aL2AD8nbHv/mMMmU+8i4UzL07J5DdGNO/yBVwNsVcIwBUC9WDNuhFUHOh5KQCnIennx5ykAJo8QlUgsO8qSwEc7eeEHW1fBHq9XhzHu7u7WZbxG5YCsFvkqoqApQCuquW2D2sjcOIjYCmAJS7x/MDsE5/6TybD2azV3wPwe0l9YCA+ZqgAzAlTVQDNZ56amT88z9+YwFgEmzzFmBcAibt5+sBMMwQI9Zhc+D2lGn/Gss2D8Oc5p4m46vO1plwtZf6R/Efmn6TvUkippBC5FPiH6v/xJ4Nqx3F+8hn/54w5z79Vpg4y/+Xvec97jGxhLAhcC1CWZRAEURxDjA90TYX3Ctp+PAsJAShRT1YCrhtFUStNuXAAMaAzy1IoBQzLeXoSCvhJnERRxIUDSitRysFwWJYFSQPwBxsQAN0zRwD4Lx3X4fcqYovmQ8OSX0ZtDTDmkLFXuD8RL3qmBmjfy+nX+3K/psAgfO0gn48ZauzhBjVgVAE0dC2BqdmrcRUA9jSNQNsIXgAsCtizAaA5s9jA+Czwc5glqykAmAjgN4R/TeixXvT8lfACsCqAJf6n5bIP3ev1wjAcDsHZmZtbCuCyr4O94XFGwFIAxxl9e28bARuBo46ApQCOOqKN8eYHZv/xzz7NsKcp4N+r02Zrvf2+ADMoAECU2lzwUArgIHfA2SzAbE9BowIA4m8c2qFELuc4Z7oSVmc5LGcA8pp/nS5KODAnF1BbuymtBUFigv04UO1fif0h+wfm50IAIYSWeItv8VPP/FerQAHceuutZhrGao5n6LouUwDQ9kchA2Ly76OcPGkE+OAR6CcdhWE7bQVBANCOOgI+DT8Yu0HP83w/aCU4gjCAyh1eCeVohHQiZAVR6HnQESilofF3XQ0PBUF0gB+G4AjYwhJWfLVjHhcgyAoCwz7AHFNLA/hdTs4fdObYhU2BgHI0Z+Y9tY8C2FcpoFH5zxKYah/usUf7zPw8Bu41BbA3n/3mf2Yzm2DymZX3RP1zdRPteEq/8AWWApj/08KeeXgEGP+P6Gh+YFoK4PDY2TNOUM2BY8gAACAASURBVAQsBXCCFtM+io2AjYBjKYAlboKLpQCaqLupxtckfeaJNmX8B+H846cA6kToGAXgOIB/VCUwJwXAlIE8LgrAAMI6GSulQn5bIOHPRf5I8vMPhPxBAVTG+FI6Cnn1laIAbrvtNob0ps686TlvgKvre5Sp1p4LqT/78O1RG6QX4IcPw7CVJEb6UdkMOsDqDFOFQB2E53lJHLdb7SiOQQ8oORplZSng8xf6YRR5Lu5IkwGoJ24FbQUCNAMgj0BO+CMXXx2gKsKwEgLs75NxbBQAKwWaFECduR8z9mcKAFoSUgFYCmCJH8R26AUi0O12oygaDodZlo0RppYCWCCu9tIrLwKWArjy1szO2EbARuDgCFgKYIm7Y34K4FOf/cwMkM8UwKRi/6CqfrfRFPAgsf086oBmaGY3CKwQYNNhfqIpIKTjUAFAQ80UwOSxJ3wAKII5vaEA5kzXN8c8yMxv7L4HjcyXo/abcuCV270ihT9Af2X7ZwrmCSSTdt3ot0kFwK/89E/+zIytNv9WmTrI/Jffeuutxu2fn64pmjDbDBlvpRylfCThYezPD8XVDWh3SJ0OpIY1QBzFLj+yx65/HtL1YAEA9ckZsdRaBb7fSiEFoF4AeNHRbhRHcczjuyiqINKAuAbpuq7vQyBAHARUANg7xKpgUClQHhCGHnUa5C4Hpkjm+CiAveJ/UwjAAH8M5zcpgGklJ9X5zdVpkghGFGCaO9A9rApgiZ/nV9vQWutut5umab/fn8T/1gvgatsP9nktBWD3gI2AjcBJioClAJa4mvMDs6uGAvBgB3ARFACrALgE+yJqAXhR56YA6jrsxl6oC+YhayfDP7LKk0ISBYBqf2DhkoTrIAgE2uA5Ck0BWDwOpKqQANd5nruu+5xnPW9FKIAoikjd79W8RuVuwLUAXKsPkoYS/a7jRFEUwxrA4zKBPEd3gKIoGPP7Por8XdIIaGIAfN8LgpCoHgB6ugQWgVoqKgQIYSpIgD0MQjQCjJDnR/SIAhCiKMtSa42RfI/aCqKtADfMRIgFpqGUIhVAwBSA6/qYj7Hlm9YjgOO/3EKARguAgwoBeHtYCmCJn7x26IUj4Lpumqa9Xo/9/6d+/FoVwMJhtgNcSRGwFMCVtFp2rjYCNgKHRcBSAIdFaIH356cA/tNn/myGF0CVG4etGrLo7GZm5Nw8QRIJ1J6B9Sv81kEJ/EkhwDyp/jnjwVroZm+C+kK8UZc1VK81G9TvH3/PfH3GfedkB2YzAs0UK2HjsnL5J69/VvpTc/u9Un8h8ApfyGKBqkKbVgikAYFVaqcnX3Tzi1eBAnjXu94VUWLdSBtMhT/aAdJBMN6H3wHZGRoKgDsd4ijLHBQAEvVBEKZJ7LlEKNBmiyMcHA2U9Isyy3EIIcIw8n1PCJAOYeCnCQwCQ8rkEzhHA4I8z4SUruNyN8EwiAIG+T46BWpSEJDDgoMTiLDAhD2fJAJs9OeyuUGT0tnHDtRvgIvAz/t6Ch7UIIDPVGQH2OwI0OwjWFkG0p09pjqI8Zqs5Kch6vs3NAJj9QLNCyffMlvaJVKFpBfWC2DOjyh72t7H717HWVJyua6bJMmpU6fOnTtXFMVBH7CWArB76KqKgKUArqrltg9rI3DiI2ApgCUu8fwUwKc++5kxSD9Z8w9ETUiJvb/HWvfh8v1p8qmVBc2nPSYKoCIsmjM5mAKYa3XmpAD2HNqmjWr81RjqlyIHhkfKmTE/iAC43FMpuin+ZwzGGXJj0kYEQN1OryhGo9G3BQMve+kvrgIF8M53vpOF/UwBsKqfhf3cDtCvD9d1mb9AtX+rxWaBRVHQ2aTEp0f2PD+OIp80BRKhcNMkaaUtVhmANUCPwCIvCilEQN0ERQmf/zgKW2kaxzHzEZry80VRZhksx9hBkEA+nAiovAB1BgqBZfEFfh1cKjpwXDfADzhgJAAyYB8FMLUugEoVSAFBKze2IQ/6654/3/6rKu1Hww7QV3giPNcBFECTkxqD92OlAVMZhGYJAJkiMt9gKYC5PjTsSRyBymKjEQ7G/9dcc82DDz7IepzJ3wX+b4elAOwuuqoiYCmAq2q57cPaCJz4CFgKYIlLPD8F8Gf/+XNj1f5jCN+0AyCwVBXK85czPhPHARTA2FDmgQ+xAzigJcChnQLoe2WVc23aAc51YT25yZPnx/ljddcHYTkzIPvhVdJ9Evyj2F8iay3BAuBgY39N/d1MCT3DZsarzUEkMLKqEuY1BfCqX3n1KlAAb3rTm2I6AMVrF0NjYcj5f1MOwJifKQB+RoYEingQdv53PTf0Kq8+6gig26203WozLQLKQMqSzBNIKAEsXxRgUlpJ0mqlaZqy7kCT+8BolOV55iH9DyrCdSm972IfoWMGdQqoqYeqVQFjGLQH5F8C7jkJimBPBTDZI7BqpMdVGwtTAI1i/z07QE9Rmv9gCqBZqzKbAhiramkaAfBbrqw7Azr6hbYp4BI/1E/40Iz/NzY2zp8/n+f57Ke1FMAJ3w328fZHwFIAdkfYCNgInKQIWApgias5PwXwmc//Z5P2n/T5b3YKZLDEXnlNCgC4e4ICaF449pwH8QIzCAJ+a3axgLmckVhzShdLATTPn7Oqf+/uhxkHmAG5xp8z/Cjxr45SyAI6fij/9zzzuGu9Efwb1mAv/680PAKKUgqRZax/z0ejkRDijb/55lWgAF796le3WvDkg9S/Vi7UxgfU8Y6aU5pVFkLAzJ/O37M5RFq7ahDA/vck0dclah9EmiRMAZimCYJs/mp7RQ13QKXTNG63cHDHAe1oIdVwOKA2AYFpQ0DmEVQ8giKAioWpSAoPjQBZzmB2GiwBqWxgrI/kZLc/lgAsTgGMmf1pl4gi6h14KAWwF9L9vQAnaaxm44YxUQAeX5EIgKbywucv0XXCfdLb937LPv7cGVv67rvvXuJnqx16ORFotVpc/59laNjJx6RSgF+3FMByFsGOuqIRsBTAii6MnZaNgI3AJUXAUgCXFLb5LpqfAvjcHV8Y0+030ftYs8B9Nc7VNzTCSPtn1bxqKm6fjcnJW+CQYQ8Mg5lKg5WYJB1M5rNJZzS/dzbHH2MBDvpWypfMlgywYBoibbjPA6hSzXspBOeroQNQsqRCAGRx2VewNjBAzt901GOUy753zCUURUF+eXmWZUVe5Dl+KIV411vfPWPXzL9Vpg4y/+WvfOUr01p+byQkhsIwJcF7yhKClVwgsCdU8T2HGviVoiSrBEXef+jmJ0QZhSEXArDLAEN/Xhb4C4AcAb0ShWGMNoHgI4IgUBrsSZYh8cgGAb7PDn+QvXDhPIvwGf9zdQBHw0yAzBq0HwRRENXF8Y1K/6ZZIO2AZhn/vs025g7QYJTgJlhtMjoJNTn7dAQA/nQC1+fP8gKoJz8m+5+6hw+lAMyef+HNlgKY7wPanrUf3nc6nVartbOzw/5/sz9jLQVgt8/VFgFLAVxtK26f10bgZEfAUgBLXN/5gdnn//y/mHmM+QJOovcx6D6Pzn9+R0AzDQ3pNZDeGLNwaLxmMAtj0zConkXmhwoTmg3S+JJDJzOVDgCagnMcoH5ewn8+z4uq019tjgdYWY/PX4WZEzEuDFWTwKJy++NedlAAFEWWZ6MMRwknfFTCCynf/64PrAIF8NrXvpY9/+I4NoJ/TqQ3GRmzCU0FilEHGOyNtH9tJVDVpXuuktL3/IQGn9RucDu/DIaCBYP5Vpq20xZTAHkB4OH7YRzFQRhA/+9oUAyc/ZfIdCPHTy6A9TQq3T8YCa2gv4B/YRiH6HrANQuVzJ91KUxFVOn56ucxvcAkAp9klMyj4RYuCSFq4qlZYLJ3x7pPxOTgvM2at5gsChgTC0yqAJqXvOh5lgKY54PBnrMvAt1uN4qi4XDI/f8qcc2YcStzW7UAzaoA7B66qiJgKYCrarntw9oInPgIWApgiUt8EiiAifqCQ+N1aRSAKWqYMf6RUAAM/7SWQsLZbpiN2KyeC+ONyx17yvOxJ1Igy0V+QOYKBOzrMoOEpZT4Dp2jBgBl8EXVQVAqdft7PrQKFMBb3/pW/n7PFfhsxcdf9w0Q5VfYn9LwMoYCMH4Bmgz80RqRRBRAxbjK9T0vgJOfP+nyWBkE4iJcKmAQGLQS2AGwF4DrumEQR3HEbQJhsA99Bf4Rgt0HXTQKCDE+TalqMIGTYFWANQ2CMCYRAUaowHn90xFSACwBuCwUQJNxmMo1WArg0M8le8KMCHS73TAMibfMTHOTQyNmKYBDQ2RPOEkRsBTASVpN+yw2AjYClgJY4h6YnwK4484vNgFnU6HdnN8Yup7aNWDs/EM8/2qIO8V+r06acpX1IpX8SwxxY+iDRAEmZepSBTvU/3D5Q7U/CvVzVOyLsmRVgLH3c2pIzG5/hgxgUOq6LgwClaKrcRgiAPr/okANQFFAGED19lKrD733/1kFCuDd70Y9gnlM3/eDIDAZewbthvLgZLuhAwwhwq8wD7KPBSDlSBRGIfELvG3MD8Y6QXBjvxLNArXSgeehQwGZXMADIEAVQBAEDLGR3FeyKOCx4Pme63oh4X9DAcAOAAl/xJrdColHCD2qF4B5Axn/j7kDcoUH3tuv+TdrNG6E3jjN1BNU/ga1CmBMz9/ckGN5+7G0/16XgWligYMaB4z5WfLMtdZWBXB5PnBOzF3G8H/zv0SzK6osBXBi9oB9kHkiYCmAeaJkz7ERsBG4UiJgKYAlrpSlAJYY3ImhZ1IASPwrqRx4ziGnXKLDPXr1AcIXeVVMTthYKQXUup8CqAZ3UT/A+NmoAPr9fp7nw+GQk+GgAJDkLslMELlxXOu6H3rfSlAA73//+5kCYPTueR7XBRgWgNkNNvA3DQJhvk/1/6YugKkBxv/c+wCciAvXgDAII0rCs16A/g9BQXVfytdDP1EUoywDsHc9dP8Drg/iOAqIAsD5nGVXWkgxGo24ZyFPuG4WUHWcIM1/1bvRcTRuS06BZAuIuUtZtcxjIoCZhRkUwJQeAQdTADBCqPmyZjbeUgCX89ff3uvSInAQ/p9nNEsBzBMle86JiYClAE7MUtoHsRGwEXAcx1IAS9wGF0UBzKjwn3yrmY9tPsA8NgGH6gL4hMrS7ODwzNAFXJRkwDzLQbeasx3g1LZqhCEF43ZJjf0KNPyTpBhn837I0ZHqJ5EAtABkbseebgzgjfKfe9ezWIBxcpEXo9Ewy/LBcMCF6EUJ8I++gGQ4yH5wjuPe/r6VKAT47d/+bUb7Qog8z6WUYRiy4T9TG9z5LyuQn4dZQEBInv6pdO9ahX4QRSi2ZwqA4olnl2ANAPmRhKfLuCIg8P0wDB04BVArQaVEKbKyyPKc8/Y4wfcjmkkcx0xJKOq/IKUuimI4HCK3H0bMJ1A/QPxR9QpwXSGFUpJbZJLuABUA9BeUPJBgAU/Hpc1kBYEfIDzAv6t/mR04KQ1oviKchiMgBt3buVMpgMk6/7EtfWkqACMl2PNx0I6rtbUDXOJn+skautPpxHE8GqEYivVKF3VYCuCiwmVPvtIjYCmAK30F7fxtBGwEmhGwFMAS98PyKICDuv1NOupNovHZXf3mR++HuvddVGRn3HdOCsDczpS1E9qUSpG3PyW94dgvSkK5QIwM4xn3BrV7XCUEAJiqfP5ZWw6bAIAtIGTGyYyiuYCWO//hfnRPbiTY1HuvDgXAGwA+CMPhaDQKw7DT6YRhaJ4Xjn1lwSQIMDTJ+0EcOA51/ZNREDBrUKkhqraJSMQDe+/5COAqsgbwkyTxArQhLIVQEmei+oIYBA5U6PtJFKZoV4AGAaTh59aDCuaKeeb7fhRFgR+Qpp96M9IfvO5SQHDhMV/husqRpFnAE7AegcigCror7TDc8emFKTn/iaaSTQqgNBTARO+JaRTA+P6ddElcnAKodpp2PKVfYJsCXtRHz1V5sud5+F1LU+P/d7Efs7YjwFW5ca7qh7YUwFW9/PbhbQROXAQsBbDEJb0ECmAqth97cUa3v6l6gYNEBFOf/CByYfbJiwdxNvUw99dTLh2vDsB+ZOSR8GfQDhN7KYyZHyNYhr4+O9g7DrEG6DPP2X4W/FfWd0D5FWo1NfBc/J/nqCaoWuCRh/1YYcKKUAAf+AAaE/CDZ1m2vb0dRVG32+UGAabAocQjq4YFBAvzUUEgSuG7LnfyqwQjtR++aQLIREDVTlFBYZGmaRCFFREjIaaAlQKJESjO0nM9eABGYRpGcRSHcAeASaGUOssyKWWACoEIYoQqbW90KpVfgOtypwCoA0jPobiTo/EjoL/Wq0xb1oNHwD4hQFXnP5UCqLUxB1EAY9n+MWDPvyNTTQHGBCyTf52qcGmOVtEK2vG0foFtCrj459GJHsHzvCRJOp1Ov9+/KP+/sahYFcCJ3ib24cYjYCkAuydsBGwETlIELAWwxNWcnwL4L39x55gF4FRIPOn/N5aKP/Sq5tPORt2zxQLLZgTmXJVJ0IU0PJnwVbX6+EulNueEv6S+7kY7bQr7fdcF1HdRJi4kQCprBLjVH+QDBbUPLAtTCMDqdy6DZ36B/eGAKasueZxIBxj+4Htvn/FQ82+VqYPMf/ltt90GZEzTE0Ls7Oz4vt9ut9M05RVn+oT8/bkCgnPujLvxf6T6lQqp2r/yC0SOHe8Rwgd3UKNflykULRXk/VGEc5TSSMFrRe0Vqt6KWBrFLEOk3Va7laap6/u0lKi5oCoAeAR6LuXzG+HlEaibINQDIAA8H2J/Wg0gfCIC2JEB9QjcEJIm7OGeVc3L1LZ8HO368atT9goBDmjmZ0pIzGKNIf/mvWZYBpirZlMAzf3sKecFNz93eTvNfdLb9x7q47NudPfdd8/5W2xPu5wR8DwvjuNOpzOkY252dcocLQVwORfO3uvYI2ApgGNfAjsBGwEbgSOMgKUAjjCY40PND8wumQIYA+pXJwXAeBBQkXrwcWLZHErj1Qa4VRCKk7a/8uqjlLjLJnkEfouyVAJlAgzvM8rwc+/AvMhZc07F5+wIwPUB6FrP4LpJARiO5rff88HlAbP5d9pb3/Y2x3Fgv0eFD0UBRiOKIhb2m5go8i9gIT39UWFh7qrgkmMisuvcMgCF+ZXbX10NgYAbuYESyOH7YeC6uGlFKfiVmR+rJyje8GZwhGy32u1O2/PhNSAElQkA/+P/Dk2A4b2hbzT8GrwAxgMB1QLAC4Dhec0VgMFxHLeVpkEYwIwAAzheVcfP5EZ9TKAit7YM4HMEsUhjrv5jF1Vba/+Qk0iet+XYaJeuAiB3gxc8z1IAS/xUv6KHNvh/NBr1+/3JZ5ls5DnjeS0FcEVvBjv5i42ApQAuNmL2fBsBG4FVjoClAJa4OvMDsy/+5Zea8zhI6j/P6zyO53nsYze7CuASUv0X2yDw0PhOncNkvfTUb6t8WuVvL3MhSkrVF0rpsiw5F8917/wnl69XnvDc7Y8SyEwc8Dlcr55n1CugLEry/MtpXKT6gfeVooy3qThA2TnNjyUGCFHlQF+thdb6A7f99oxQzL9Vpg4y/+W/8YbXpVGcRjEDfq6JQFV8beBfqfeJItlTpvBOYlUAcDyeFyDcxYV1f74qpV/CZ5EsGB3leS5qIqQmpqBqEOi7kBtU6050DBUgQElBVRUiDMNWq+X71HlRa5+aBARBZQRAsFnzSpgyjcglDQC1CzQzrXA6tRUcjoZaq04LegfXdblww3F9LJTjkAMkjqlJUY9dHerTZoB2szqzKYDmjcY8I8amYeYzeVrzrebvy79+rqUADv3UuRpPcKl+p91uZ1k2Ff83d+88pjCWArgat9FV/MyWAriKF98+uo3ACYyApQCWuKjzA7NlUACMEE4wBcAl+mzLh4S8BGg3zeGN1J+d/DjpTTgK+W1AWC5WJxBZGdqTqt90uRsOh0VZ5gXqCKSsXABRxQ6dPOPW6oCinTDt6lMAr3rda3utdhrF3HjP1P8zYcRd9yZZAMcjiz9O/bsuMDxX21cKfGTeDaFQIJdfgB/hOnyHsT9s+WhPumGN0tm+H+l4rANUHEVRZFlBqn4/CDwppef7ZA0QBh66DLAtn3acklauKHAjz/NCqADAAcAN0HHJMqCC9SAAlMyyoVK6lSRpmoZhKJUq8lxp4mosBTD3p6AtBJg7VCt3Itf7HBX+t3aAK7fAdkJLjoClAJYcYDu8jYCNwGWNgKUAlhjui6IAJrH6VGe+STuA5gMc5NI/w0Fw7PmNi9v82f5LkxJcVNwZarMKnXPvjuMQ/GMAT3px6Pcr2z9ObgOs+n7Vjp6S9vxXPtgXENlnIYqyHA2HDP7ZJ48b0ZVQ+UvUF9SmgNxNjnEjLOhZbVGLyE1/OJfmyTdi7Py+d79/xiPPv1WmDjL/5a963WvXWu122gpDIGpTtc7yB+TzKadvsspozqdUSVJ41tijLB9tAiD9h4KfDs/zgjDwPL/Ic3T7K3Kq4sd+RP7ed6mOv7oelQM0DssHuOhAa2reAAqgzPOMhAmgEMIwjCMcvh8abgLCDUdDplEUPE7ggAKADUB1EzQycKHGIN8BJYsi19qJArQzhCOAiyYChSBbgsMpAOId3EosMKN636zOIiqAqa4ETfsDvkuzXmCvL6DjWBXARX22XCUndzqdJEmyLBsMBvPU/89TEWBVAFfJ5rGPyRGwFIDdCTYCNgInKQKWAljias4PzL74l1+yFMCMlTD4p+nSz6n7Ev58ZAjnwLmPnf8552907EwHcKLbVF+X5DWHcv8CDepHw2FOB7f6k0rlWYYOdpxEpnQ3laET+qrL42dQAHV1eZU+f88t710FCuDVr//NXrvTTpAJNxQACBE6qow6vWUEAmVZjiTMDl3P9T3o+QMHeX1y1EcuvigK7ehup+v7PqiTIodpopKlxCCB74UBiIDQZXhOQxBuZw9CY9DIFECeoxxAKkmifliX8eH7aFtIngtAv4WS/X4f3Rypg2AEaQL/g7nTo1W/UnQFWwaqgN0LuAjCdSXN/3AKAKccMwXQ9PyzFMASP7VP3NCu67bb7SiK8jwfjUZjnUoWeVxLASwSPXvtFRcBSwFccUtmJ2wjYCMwIwKWAlji9pifArjzy39p5mFqsPmVMS3AjJT7oZX/Y00Hmk8+T+Xn2HzGJrykOBrwz55xokRansE78DkBfgdegNrzuC890CzjJQ6IKQEwiVlgeqWRqRYCCf88Hw6HRAEUpSgZiPLIXGvAjgKVuRypACgFvmeWZxrOs6c9F8ybpWMVwK3veM8qUAC/+YbXd9udtDb/M5uNkfxgOJBKpUmaUI9ArrQHRaJQ249HMuUA9DA+xA5V077eWi8KQkgqpOCGfxqtA2Ab4HmO7wew/6MjcFwhZJIkvW7X87y8rDo1cMvAnMoBpBCu48CnMAqTOE6SJAyiIICTH2e8MyF2d3cdx0GvgSAIyV8AB/sU1gtAtn/oSghVgIOCBmgD+F3P9V0fDQmlkNVr090AXKJ+0C2C7mDKPaY2+TP4fFIsMJa65zOneQHspWmbqf4xgwyzK8fYAasCWNJn0RU0LPN3POF2u835/6PF/7YQ4AraD3aqRxIBSwEcSRjtIDYCNgIrEgFLASxxIS6NAphq8m/g/QysvrzuAM0YXQbZf/N2XOdf2fsrgHbTea5uzic9z5VS+T5KxycpAA6dGYds/Esh5YCU/0NK/o+Gw2yUkbs/sK6x+uN6d84AV1+piQJoBoGFAPyuR8b4TLWY8nhSp/vvfMu7VoEC+K3f+q1OpxNFEWN5MyVuebC5dWGUZd1Ot9tu+75fNQiUMteS9A8ErRsek2Smpwt4JpZpmsZhBDjqOpIE+K5AOQa7BlI0KkzigTXIW0mytrbmum5WgGpBL0Eo9pXQIF9EKbj1YOi7URTGcdKKUMavNBo8aK1GpRiNRr7vRfA1CHyNLgAmn++jagRkTE7lHhEICIgD0FCAZARcIhD6ATwgMcmq90HlNLB/qSrlR13uUTpVicf8FMAk+J/h82dIhEnXwLFxxhwB+UJLASzxM/1KG7rdbsdxnOc5lDX08XiEh1UBHGEw7VCrHwFLAaz+GtkZ2gjYCMwfAUsBzB+riz5zfgrgL77yZTP6GMg3OK2pDphKBEx1/pttB2jw6uSzHcQ1zK8XuOh41RcwsGFcTZ3iCCKi5TyK/7kVnykLh2OcB/DPiS++pNlrjUdlEoH8AqHzL8pyMBxywT+XlJc5Mv+Q/FeugXQZlAOYjETXesoCk1V+EwazyqCuO6gS3cZjn88Mw/D/fsNbZwRk/q0ydZD5L3/zm9/cJnjPFAAHmfURRVFc2N7qDwbdTqfX6UZRZOomCPSydh5I2+xJDzX8KOKXUnieH9Kwjoc+AS58Fsg6kRoo1I36IJHQtBChH7TbbZjzF+B14AjABApV6YOLkYy0EXDf93tJ2u12Xd9Dp0YpUWkgJTiCMISyv6rS0JLaQKBngYZ1Y6HAEEVBBJ8Aqg4A1VD1CkRdQFXvUMF7zI7uuS/MjfIPvC7YEGJ/NX7zArOBJ1+cZA2mdgQw29uMUGsKxgQCNTFVk1CWArjkj52Td2Gr1WL/v6n4f55q/9kxsRTAydsz9olmRMBSAHZ72AjYCJykCFgKYImrOT8w+9JXv2LmMUkBzLAJmJx98+R53AEPev75s/1zkgIGuzQdB5uVDlW7PoKjJvPPhv/k9geFvhDCaFwZ/Dfb/vGX2qpHIBEB7P8P3TglwYbDoRDlaDTK87yPn1EIUCkLCpQPSDSKq4oIWECuyNTOUACs7+ckP4fOPD4bFjJeZU97Bv/c1v4Nr3njKlAAb3nLW7gCn50RObyoa9BgSUZULRyGQTttJXWxADgRwGaiAKqnZzdA/IV7LPIf3ArR833221OS+ieg6oKKMpB7R3JeO9SyUTtRiPL+EqwL8L9GVJGpJ+JFswVjIdCvQSm1FkcbGxt+GBQFKgXgQOh5IcwG4QXgolwfO6ekZg2uwlTAcDzrPAAAIABJREFUayjQBCghIDPCWhxNLQtBFKFOAVdQhQPxD+R8uJ8CoJ4FdYMBx5Hoh2AKRPZxAVPz9rzuTUn/WL3BZJfBgyiAg5wCrR3gEj/Hr8Chuf9fq9Xi+v8jz/9zSCwFcAVuDTvlS4+ApQAuPXb2ShsBG4HVi4ClAJa4JotTABUsIVFzkyOYRwWwYOX/sVAAWiPDj5wwlYWjFZ8o6WeptCAHesB+dq0zuVbW+TdVAKwF4C++RVE4cI8v8jwfDAY5Kv8HpRCjLGsW/CsBHYFQe8aBTAFoRbRCDQpd7TC29+u2cyZQkjTnBvZzmh2d6gKozV/36jesAgXwjne8g9P7zFNs7+w4jo4jlNMTItalgPOf57hxXDUONNSM2VGmzEHDfw+sCOfVSQ4AGz/2GoTZHuA/WAAiSxBJ+oHc+aQCw6K0UPjB9X3X97TjcFW/drRQWkiRC5WN0O6xHbjr62txkjBtIV0P6J/wPzT+BNO5jgCIWiqNu0vpaLQTCAIYGTYK/ulZAfXZVUK7LhdHVGs0RgE0Vh88EfEezcr8qch8zHdtEQrA3MtSAEv8vD4pQ3seTDTb7XaWZcPh8Aj9/8YiZCmAk7Jl7HPMFQFLAcwVJnuSjYCNwBUSAUsBLHGhLooCaKL6yQzz1Hz+QSUDk480T6L+yDH/nJE1CJO6++WE70pFVu1cwM/4h8A/Mvxmngb2MynA1n1EB3CnABjLc4m7UirLsrIUOzs7BTzn86JE/brJnQK+EgVQ4cJ66jwg/1nFUOkwDFkS7/vIKnPmH/pwoiGYAuBJBkHgErYsy/L1v/Fbq0AB3HLLLTwrz/OEEA9snk+TuNfq8Is8Q6mUoK4K5MNfOQI0+iBQrh61/Xve+8ieMwIX0pGKqvN96WIoMlag9oFUDmAiCZMFUg0IiXsxcUBl+jUMp3exJ/I8yzPp6Ha71Ypij8o6mH0Iggi1CdSuz1Q08GZgLQncB4OAiwXAM9QeAUxbUOEHtCFFkVPX9IT3gOv4rGzgQ7C1gXZAUTiO8QIYQ/XN9Z2sBZg8ecwOYEwa0IT9M64d8wLUWlsvgDk/eU7kaZ7nRVHUarUE+WU2OaMjf15LARx5SO2AqxwBSwGs8urYudkI2AhcbAQsBXCxEbuI8y0FcGiwuAqdy/uFKEoBw7+yRCKac/hGcK11Bf4Zt3P9f7Oy2jAFUkLej1Z2oxEb/jmOMyK3P1YBQEZOXej3FWZztp9Tw3SYioOmF6NHpvi+T7bzdec8I0BQ5GDHAnXuV6c1KAOl1Gtf9bpVoABuvfVWpic8zxsMBud2tnqd7lq7MgjcK/6nHoFMATRBJroCgP1w2UvAcfEDyedJQk8ifFmCComjyKGiDLRqlBp8DrXlY7G9j7Q8agloA6AjQBiEERVNMEjn23CWvhQlWABRAswjmw8JA60CaAsXrQmVrIUy9V6CBoQXyPd9IxZAO0OeAfkBsuqk3+/neZamaZLEYRQRmwGNidHeNCkATV4APMMFKQAzwuxCgKlygya0a1YBWArg0M+cE3wC03Zpmkopt7e3mx9i5qkXtwAwQ1kK4ATvJftokxGwFIDdFTYCNgInKQKWAljias5PAfzlX311sv+feWVSAmAStmOV/+ZhZqT9m8i2+fCTl8yjHRgr7D80mlxo3cj8I9XP2X6mAFic3wRX5haM/Jt4iTP/fFN0pyfiQAjA/rIsd3d3WQtARoBFWQJJcoEAkCf5zJnR2K4eYnIqXDdflPnuxj8fqWCiAEzBv5TS931jTMDolME/p6CZC/j1X/2NVaAAbrvttlqN717Y3ByKYq3bW2tDBWBaGHAYszz3GoqGinBhIf9efLhLIINlIHrTfAHAG0HySyEz9Pkjl38y/idYHkSkFKAwSq2d0PfjgNQT3HARWX38gPICIQtRjoocQYbVIPKcEXB94LoQYkDzX9WFYGvldDD45yXg5QM145B4oFG8IEoQQ1KVcAwIg8APsIAuyiKoDyAejZX/rAJo0g1TZflNdqBZQzGVLxgTC0wOSK9UL08dbaytoKUADv0IOqkngHeL41arZfD/jCc9EiLAUgAndS/Z55oaAUsB2I1hI2AjcJIiYCmAJa7mJVAAk85/Yy3omkzB5FvzUACmiv5QhH/oCWYCYx3LZ3/1RJW2qmr1qdS/lm3DAA7Gb/CKo4OnagAnVwGY0gDW3rPqmykA1v8LUQ4GA1AA/T5E/+gCIKlxXcU1VIpx0qUzBQBQyBQAlal7rgf4V4P/vSZ/UP1XFAB61EsZBIEQgtXyhiaAoF3rIAjKskyodv3btvWv+pVXrw4FoB1HCnH+/Hkd+mvdXjdtcSGAWXGYApRlWRQE0hmok3NepfYXZSkkUu9UFED+/3zAOhGZf/g4JEHYareFFP0sL4ocy0P6fG6XEDILgPuimiL0fKB6cAMR345LQHh9SyGGBewctKOiMEySJAmJB/ADz/WUVCXX9tP0RqNRlmWs/6eaBRABTHAEJOKoHxP8gihFXuSuq+k03nU+qw2MLyD7/1UUgFJyr5ci7ZmahDqoUL8J3SfV/s3uFQdQAFVsx8QCk+YCvLFtIcASP9NXY+hJAG/0/0qpra2tqfn/I5+7pQCOPKR2wFWOgKUAVnl17NxsBGwELjYClgK42IhdxPnzUwBfvuuvDIIag/EzJADzUwBjYgEGD4ci/NlSguaEZ1ScNgueCdYRDiRMDmROaB8vY7iqhZxA4/eq/L6ZjTfF3jVq0gT70c1Oa9T8a+1Qzp+k3dTwr8hhLqAUbAaoOlw6GreBRn0s208AlhEaHrxOd5v4M3T0CCIiTUzpfUNSGCNAIQTD/jiOhRBMB3y7Nf2KqADe8573sIP/cDTc2tpKWmmv220lKWXz2daAgoDOfQrqewF6JYnhFwj872hJbRTyosAy0fnmSt5VUO8LiAhi39vY2FCOHmIVSkUWfNR1UaOUwEX9v+cj7Q8qwXV9GqqbttI0kUpltEPgJqAUbkqmAEqJMAzSNE3DKI7jKIxCSvKjhSBRBkIpJoCiKDKmDMbIkCkArgQAo0H0k1YaXoGkOKCdCPoGjg9OJRJRrHogIYDSWnINQdXfgKLJ27duKMhdD0zjwGVTAGx5YJoUWArgIj6jr/BTzcdjkiSdTqcsy+3t7eaH55Fk+w8KkqUArvDtY6d/cRGwFMDFxcuebSNgI7DaEbAUwBLXZ34K4Ct/fdcY8jd/HXPpm2EBOAOxz2P1dygj0IzUPAPy+aban1u8SSkK6vHGav+iKDj3zANynpNz+4y9+QeGcJz/51eIJoDJHzf2Y8M/z/Oo7R+k3UgEE/KEKz3lpdlXEChOKRd+9fD/M8UFlVMdFykA1+7VAhicz43jqAQdVn/Nr9qcuI7jmME/t6zn8VkO8OpXvGbGVpt/q0wdZP7L3/ve93KCfXNrKxtlvW672+1GUaRpCVDcT4fU8O/LcziK53m+1u0lSQJJPGoERAFZP1T9kpgSvgSSiopC8LTU2Wjk6XJjY8Pz/UJJjVXj3D71CKxb7CFEHjUTpNYBSqlrWpiSUGqXrBzY54+0ABB6CFF4vhuFUQyQHiRRnMZRzHND3whVKj0ajZRSzY4GhvPy0XzQ066jyVqSWwlCxxBgbhp7A9vFdeHgEPgBdxZUjkegnvYzeQE0STRXUTdEx1G1WIAVJcQU7DUOOEgj0FQBTNUUNEk08zvV/MFSAEv8EF/tofkTJkmSbreb5/nOzs5SMf9YMCwFsNq7w87uiCNgKYAjDqgdzkbARuBYI2ApgCWGf35gdpIogEmjMu7iRt3+CpLqI/PP6v2SnOe5YNukMRkKGtk/r5ChANh4nzP/bPjX7/dd1yUVgCZ39yJj/E9l/4ry2FIB7bGv+wwKgArQWQ6+zw6AH4q6z2GqDHoZ9jNBEIahlDKOY562+Wue5ywHWJFCAKYASiEePHvOdb21brvdbvtBgLw4RP2VF5+AbqIsimJ3t7+zs3Nqfb3T6QAn15wOG+5rauBX0QYEreELAISNOgJHog7CDwKAbLyBQGFFauU88weMrLFQOMp2GPW6XanUoChEWZKyoPo/0Q6gfrAcRNTEYZjGcafbicIQXg9FqVyXfRmoFSB1OqybSmBVyfRRU5dHmDhQi0d4O6DFo6GrME2MQG4F2LaNRgXoVki43mitPY1NhdqKunEAY392KDy0n5+lAJb4EXxCh25qo+I47na7WZYNBoPl9f+bGkhLAZzQ/WUfa3oELAVgd4aNgI3ASYqApQCWuJoXRQE0k/CzM/9mxs3Tppr5zZPYn33OZBnC7HgRPKtAl+Ogoxu35at8/qnfHIN/HpnxPBeHG700o33TEZAf03Vd5ITpdceB4F+QUbxSinNfbPuXZRnliqE1KKmgQEuoBiQy/5TzdyqIKGoVgIkAwLys+g4QjN0rl+BsG8BibSzHeW9j+M/O+Ww+L6VM07QoijRN8zznWvpfffmvzQjd/Ftl6iDzX/7e976XFBP5g+fOp2nS67TTNMWDEAHguZ5gjQa5NJZCFHmxs7Odxsna2locx16AxyQGR1FGnJcGUv6GhgASe06qEwaGG2IAqz+YJmIF6V1POxAdeC53GeAWfaCEtIqT2HU9pR0soRRs4Od5DvQDVElC3SOxygG6CXrra2vcBW0wHGnyYvy2+QJXAbgupso6AgAnTBs2DwIVADJ0PbgA+j5Grw4WIwitncD3ojBCNITaayKw3wuAH4QFAk0KAHekIS+WApgUAkyqAPZ1sqBpG/rMcZwXPuc5y9tp7pPebgbXH3/ujBvdfffdS/xstUNTBOI4XltbG9JhBFMzyrKONmyWAjjaeNrRVjwClgJY8QWy07MRsBG4qAhYCuCiwnVxJ88PzL7y13edDApASrR+I1t+QH2C8XDjp58Lz/dQSV3L7z3PY0UAq+VNqz8gdlILsBaAg858AXn7g1CgnL/Ki1xJtbl5garFIVBn/E+Z26qtIJnNUbN30n77LroJ4meq+SfzP2TAq8L+BgWgJIAfHybhz/XqRgXAb/Ha8SNwLUCSJNwpgJ+x2+2+7KW/uDxgNv9OYwpgZ2d3a2e302n3Ou0oipgCQJLccXZ3dxGlKOSOfVysoQSeJW21ojgiE37uqOC4FQVQFQJAZI/gaHTzQ3rfQ+2/hGtgDOs+CCWkkgW3BpRYi7oFAOkzuEpAguIhYUiotVMi7Q+phesReleuUpgS3AGLQksZeG673e50OugFUBQKXQyQ/2exBufY+SCrADKDcHSJjQrDwjCM/MD3SM7AB9FYpBlRutob7HnAfQQtBWACZSmAi/sPwlGe7bpuFEWM/0ejEfOql/mwFMBlDri93fFGwFIAxxt/e3cbARuBo42ApQCONp77RpsfmH317r+emm83ZfAH5eoPen1Grf4lXDIjRsYSjxKtsigygVpxlvoDZSHnPMo4LxwEcM5nON2EZ0iw04vcXY/tADjDb8Cb4zg5avsB8pVSw+HQcd3haKiVHvT7lPLndgAQigPuEZRrdhMA7OckcK3eR+K79kWEHsFz4QxHuX0QBJzcZfxZt8Hj5H9NAlRFAT7JxZMk4f5/PD764ZVlq9UqiqLdbv/iz/3y6lAA5zYvDPNivZN2qB0gYkChKPPy3NaFqJX2ksT4/AM403KEYRiTLyB6KnKWH+IBGABCP0AuiY7r4l9Vc4GqfYOUwve9OIxZ8F8im88xRomA47qB7zPbAgkJuTY4WvuBDzNFtgGg0gw+QWveHkVR5ORWiFrodivxfRg0VgITD/QCuCTq7MDqAzpA/QhRSIEKlDiKw7BqGQhqoy73px3A3hFaCOl6ThRFREBAryD4tIovqKQOey+xm6JD6gBuM1kXDkz2DqAYcusBBWpi35jchaGCdnuyioayoHk+cxxWBbDED/SVGbqJ/zn/fyxTsxTAsYTd3vS4ImApgOOKvL2vjYCNwDIiYCmAZUS1GvOiKICpoL3Zl27qRC8Bz1/CJTNixIjdpP2zfEB2cWUQAMwzbkEemGAYV8g3KQB+l09g2Mw6/5wQHlsGsncgSQBEWZZs9jYYDFwfCXZQAhmr/sE48PlmwlWe3/O44qBqbt8QHXA/P5YYMPg3TRObhQAVeHMdWNhDNF5RGFEEoTg/FyvPmeOQUiZJkud5mqYc8Ff+8q+vCAUghHjw3KZy3bVO0k7bps7CcZyt7Z3dwaC7vraWpgE57fOc2W2RnQ7DMGSjBDLPh02+6yKAXCFBP1QkAKFgJM5pJ6goCDnaonb+Q3cAiqThVBoSdyxiFIVBXT6Am7KVv4ZkoxRliWUvFRUapEnsB77rgIAg6wc+15Uo/Mf5fEjllaIs8sxzITxhvwAzc/Or4UPiUNkT0oPnvV4vCEKJohJP1Fh9UpDfpAZ82oZoM0mdJg+0+tOorQAh4uyhfWpXgN3YpAAM4G/SAWZYSwEs8aN8lYY2+H80Gl3++v9mJCwFsEr7ws5l6RGwFMDSQ2xvYCNgI3AZI2ApgCUGe34K4K++dreBH5MQfXbNPz+ASVObv85JGVRN4OomfHOGw/j8s1yfwDnk90U5Yk1+HMdG2M/4WQjB4D8MQwbkrAVgmwBucBgEAfn8obCfrf6ZIGBDgTyH8z9/60U7QMJoZVEKMqc3EMh0E+AJMLY3FEBV1U8Sfb4pn28qaQ0kNjoFM1V+KwgCIUrzLIz5+eSQTOn4AWGzTw/IpQG/8WuvXQUK4H3ve1+e52fPX/CiaL2dJHFi9pvW+v5z55RUGxsb3RYogGbnyLIsh8Ohdpw0STy8RQlsaqBAhRTkJuhDBlAhavYFpINaAUpPI3Skr3clGe+ThT88BWpDwapjn0cUg3aUD6t+nwsSiHdg3wEmIOAKUZZoHIh5BlBk+J4fo1+Di5Q67zoa3HBDpYSLRFnkUQiJQRiClRijAGD0SP39WNjS7/d3d3c2Tm200hY7E06qACarr7H3mAJA7ULlK3GgCoAeFnKBKlzEX1w8BcB0gPUCmPND7Eo8jT9P2u22EII9UI7xKSwFcIzBt7e+/BGwFMDlj7m9o42AjcDyImApgOXF1pmfArjrnq+ZeVwaBWCg7KH2fmMPzElv/io5T6s/07ePS+7ZmZ9t/0pRKgUAz32qWNjPWX3O9nMSmHGyEeQbzT+rAJgC4OrWwWBQ3wIO84NB39j+gRggCkAK9HU36X0D5g3U56YDZVnyK4YiCQLoxpsvcgTqVDYntCsGwSB8nn+eZ02EzC8y8VEUBSeWpZRRFLEvwLd71K1IU8D3v//9g+Hg/IXtKEnXO2kYoHMhx6Qoi288+GArSa9ZW0/ThA0ODQvAQoAsy6IoCuO4buJI2WvYLcAHgCJW+QJwzwSGtKz/16T1wIB+oJWGqEMAwLNahIPPgJz/5F4BGJbqFDwy7XdRtM8VAWQfCBIA5FPpYHdFQZAGSOxzqwK2HnQpCa81tCp5CQpJK5nEYRSFvl9JAPZKO7jBIblAQMOv5O7O7vbOVq/XbbXavh96riu4icEeXK8QfvM3q0kBwH6gcfK4HED7pKdQjjuLAmgqDsZUAE07QEsBLPED/fIOPfbRxL+JcRy3Wi2l1NbWlmF+L++89u5mKYDjiry977FEwFIAxxJ2e1MbARuBJUXAUgBLCiyGXZACmKoLaCL8sZ+bwvWDnmpyTPNFk3PmkxfWRv1UCq2VKAv2YyPH+FIK9IYvi8J1IbH2uACarKoZ83MSnmXYRifPvACfUIn5MQIOkhXILIPb39bWNmsB+PLRCFWvTD1QOXkl+3fJ5L+Zyedn4cp8zv8b3QFn5jWS+ZDrcwtA47lg8D+byXN5ueuy1R8einF+nmfs88+AP8/zKIr4cRh5pmk6Go04CNyg7hW/+MoZW23+rTJ1kPkvf9/73rfd393Z2W21Or026ueNDGSnPzi7tbneW7umuxbGlZ1+1bqBSRwlqfBYx0kcoo+gqxV6PGjK2WMcQNmqQwBXBDSQMowBWTMSJ6nnuXkpudYDq0lyAu4N6fl+CEv/IGBLAbq17/shIfbaDoAMCcE6iTwv8yIvZOmTgX+HShWIRYDkpNRYPjYfkFIOs2IwGAS+lyYwNTA1CH7VdYDvyDQD/oHqpD8YjgZcAeF5fhCE8EDkLgYkgmCtw1g+Fi+zkIC8AKbxBXQ5mQZMowCcuoxir6rFtMw4iAKg+agX2I4AS/xQv0xDT8X/URS1Wi3HcS5cuHCZ5jHzNpYCWIVVsHO4bBGwFMBlC7W9kY2AjcBliIClAJYY5PmBmVEBNCH6ZD5/7JXZSfsZcoCp1oMM0ZvhqE3fAD3Y269Er71MSujwHcfhZD6D+SAA2od/G2Ez1skzAuc+eQzjGW8bzz/XdSHpl4Ir/IHZCCUWReF53tmz5/I8N4li5h1Ynu04VfU+Y2xDATRrIngCxomAT6uYCHKbYwrAreUPSFsThmcpgFEEALXGMQN7fkZ+llar1e/3SRSAzn8sGWALgFarlec5VbNHeZ53u92X/+wvrQIF8J73vmdzZ2c0HK61O61Wy6y41PL+c1tFMTq1vr7e6foh4PHeUXdVKMpilGWhR4Dc8zWWUgjtCF5f6gJhGBWmUczBCo7RKDu1vhbH0SAXI6IAKu8GArg+bPzcMAiDwI88N0APwqpGI4mCdrvDLQbQMIJEIEKqopR5luWiRBVAFHZbSRSGUQgSwfN8YH+UHjiSTA13R4Msy9M4TqLYeFK4jhNUaoOqwSHLDmjmmkwoMbh2tBQywMg+eSW6VMRAOv8JFoDh+phPm8HwNDCIhPq0SRXAvriNMQj7xuFZGiGPcp73nGcvb6fZpoBL/A/GwUNz/X+73dZab21tmQ0wVv91medmKYDLHHB7u+ONgKUAjjf+9u42AjYCRxsBSwEcbTz3jXaFUgCcmzTd1NiTj6F4WRZKA/Yz6AU0IqjPiW5WiZt8O9fGF0XBbnlsB8BfXvmvPAg1+Sv7/T57CvIJg8HA87zt7Z3BYMAzYV96Fo0zxcD6AqYAWO3fFPZzgQNTAE2OoGphABN7nMCabs4G8/l1wz/qV0eV/0bMH8cxnxyGYZZlrVZrNBoxayCE6Ha729vbXKbreV4YhoPBYG1trd/vf7tH4Ip0BLjtttvObl+QRdlrd9I0rcpAHF2U5X33n43jYH2t101bHhTydas/yorzoRw9HA7zERYaJvkeiJhcSDLmK3OJBWKxP+sCzKGVcly3LIqd3Z2HbJxCM7OizIsSSXBuJcDOgWwwwCl2qDDI24+OxPFOnTrleeCMoA1h3Cu1ErosCu4dGIZhK0bbgjCArwSmGIboP+hoKkSQg9FQSpkmSRhU3o2cxQ+ou6HpjEANDqpXaE8yb4WqA9o/bpomnuejMeJMCmCqb1+lF2hSAKwVGOsIUMd8zEHAjNnUHZgXfeU811IAS/xQP56hoyjqdrtSStb/N0sATHeVyz8zSwFc/pjbOx5jBCwFcIzBt7e2EbAROPIIWArgyEO6N+BFUQBjSfvJRP1RSQBmaAcIVJA1mZJlCUzFKn124yO4ngH4kEU/19InScLwm5PhURQVRcH43KisgyDIsszzPNYO8FuO43A7K27jt7m5ycNy/n84HLqum2XwADTZVIaCjAkN+DcUAOdCjay92WXQ9BpkAUJFWwREXpCk21j68ZwJ+UPnb5wL4jjmFYnjOMsyfmrTTSCKouFwuL6+DpE5HVmWra+vb21tdTod13VHo9GvvOwVM7ba/Ftl6iDzX37LLbec3b7game9000SeAFSdz7VHwy+dXazt9bZ6PXSKIaxPrX440y+h3J/1N4LJfM8f+Bb98OTrNNxPVR/lGTuh3HAGjie55N83wGQRs8//MOSeSXRzbEdBKdPn9ZUnQFE7XsOthzV37N1AP0h2EsP7QNkWZQ6y8iWv1KUlGwNoD0PQnpVSCFRUAAg7bpOGGCbRlF0zdpGHEejop6jBICP4tgj4obpJBQa1M6F7GvIf3KoieGqOiCABSsKocooDJMkZbICpf4NtcNkit5s4H1gvkEBVOwK0VHG1dLc3ax4E/NPnlb5KVgVwBI/0Y9n6DAMNzY28jzf3t4+nhkccFdLAazUctjJLDsClgJYdoTt+DYCNgKXMwKWAlhitOcHZnfd87UVoACoZzvlOUtR5lnOlfmc7acMf5hlI9dDzp892/I85/J4Y4Bn0D43yeO0PPv8c9qfiQApZUFt/xSxDL7vnT17lmsBTFNAtnBjvsA4urOyukkBNLv9mVoGrh43YgHG/KzwN23/POohV+WcHYeV/EwicNs/dvJnCUOA6nQoGtrtNhf5Ux8EPCPL/suyjKLIdd08zzudzmAw6PV6XObQbre/nbtbEQrgbW9/29mtC6Hvr3d6hgKQSp7fPL/dzzdO9bqdduKHwPFVTQTiARQuxCgbZXlRlsXmufNKqWuvvTZMYgjtfc8hvsAnEM99AWptBXcNxGEEIEqKOI7SVsqqfv4NpNIKbi7ADgCu1pX5P9sQ5KNRXZoBZgIOhGQtiP/BpQIikQIAHXIVRwroDhzn2lOnW600L8WQNnAcoETAD3zHr1wwcVel2IlPg0EgR0PiAeqPhmo/mOaX0MIoNH0MgsijHoFNW/ZLpQA02wFaCmCJn8hX2tD8WXTdddf1+/2dnZ1Vm76lAFZtRex8lhoBSwEsNbx2cBsBG4HLHAFLASwx4JdGAZjyTuNRN3WKByXzp1oAHGQiyCNTtr9QGv5+o2zkaKcUJbqweR4y3nEMu7WiiMKoFGUQAFqzYD7P8yRJ8FYUMXRh1oAL4Bk8c4E9Iz2y9EdXNpYAUIZf9/v9IAx3dndHoxGr/YELGZhxwb/vCRTtO2gjT2lbhvqmyN8YAbIcmv9qKhSMAQEDSFMs4Pl+7TeHJzWef44DPTmL/00jQ6VUu91GBrvdZlokCIJ+v9/r9QaDAfeWE0Kkadrv97lk1/O8Vqs1GAzYF+AX/u3LZ2y1+bfK1EHmv/yNb3qxp3jsAAAgAElEQVTTzs5OFEVrvR7qGih9LaT45gMPKO2cWl9rt1oox28Y+2utB6NSy0KgASMKMUrq0Njr9brdLqHxiluBdh8qALbSa9YBcKQrJ3+u5oiigDtHKpgJOJKkBPx0tBx8SVWQT2QQyCl4/zvgd1wP2gFSHIB5qNoESjHMs6LIHYn94zhOt9NO05ZUKFUIfD+J0zCMMGcyC9QaMgTskEoOUKXz2RoAFFQVh9rXkDwF0cwQc8Y0OIbc2hDGmPUx5g7Im3BM0m+8AOiXEHwGNTKs+iPUv5sokSCyA5u/WfY/MRqpYLRz889YL4AlfqpfzqE9z3voQx+6tbWFNhb16s/u+XI5p2cpgMsZbXuvY4+ApQCOfQnsBGwEbASOMAKWAjjCYI4PNT8wa6oAxtr7HfSFbyoFcFEnG/xfFMVwONAOSv0ZwJMO3wsCfzgcpmlakOG/6zpFUXDfOwZvnP/nv/LP3PwvCILRaMRAmg0Cuci/3++7rrOzs+v7fr/fHwz6zAW4JChg0wFj/gec36QAXFeJqgqAcb6xAOSI8Z9NCoCJAH5MTvI3YRiDUmMBwMjfWPo1eQ1WLnQ6nSzLuCJACNFqtba3t3u9HlrN5XmapkwQ5DnUE91ul//KdQ1RFP2bf/3SVaAAXvOa1/Bse71eGIYOSdzzovjG/Q8kSbLR6yUxEDLjdY5enufntwatxA99yr1DFQAnSK11t9uNosjYRkryvmdL/b3sP3YOqv1NYh3onPo5kp9AqMlJEBQA1SRUJgLGjBHDIXJ8TVkWAo0n/CDgBXU916cWD+QMINWI+AktpAMVgRfBGiBiiE21HSBrHNdTrk/FChUFwINzIYzjuDD9d4HFuSDC7CKehkskgIT7AD9CrIidalIAYz0CDqAAKgKO/gVXSqqG2E8BqNqHoX590gugQTfgx+c/21IAS/xUv2xDu677sIc97MKFCyyPumz3nf9GlgKYP1b2zBMQAUsBnIBFtI9gI2AjYCJgKYAlboZLpgCaDk9TWwOaPnZjsz9IAjD1dVMIPRwOd/u7YehmWaa1brVaOzs7DMHY4n40GnHTO0MBsDc+Z9TZMJ8VAZzgpTJ+FP+zFoDPFEL0+33f9zY3N7V2RqMRWf2hv6CmQdhFb5/nnwufP9fHi0D4RAEYpXRT529y+83Wg1wOwMi/qfPnFD2rLVihQBp+JJ+jKBqNRq1WqyiLgBrmGXjP7bi11mmaDgYDBvkhasKTra0tLhAg+zm4AK6vr49GoyBAonvQH3R73Ze88N+uAgXwile8wnHdTrvd6XTAzlD+vD8YPHh+s9PprHc7YW2IWPMjzoULm9uD/PRGr5VErh8AqpJLPzdETNMUzfMYxhMQJxk9npU5FvqTkDSk9dVOZOEJV1v4LjT5sOtjQwHI6iEnoJYMlXaAuvAxyIfan53/0JiQnBxNYCWZAqDApBTUZdALQy8IQ5AQpNxwHdL/O66hAMxvAXeL4KEC9ur3PMejC2siifeMp2CWQe6VpYe2BaFSEsRIfZoh18zEDqUAYEpIzRUXoQCYC7AUwBI/0y/X0L7vP/ShD93c3BzD/8do/jf56JYCuFzbwd5nJSJgKYCVWAY7CRsBG4EjioClAI4okNOGmZ8C+Ov/eo8ZoJnen90jsHnPGerQSb2A6VgmROm6Xr/f397ZSpKQTfja7Tb3uuMye4DYAfqiA6uTZ35Zlpz2N4KFOI5Ho5GxBlRKfdsAj439uYSeCwS2ti74vr+1tc39BbgQANCLnoSN+sqyZB6BvfpgDUC288DqpTDJ1QqMEWVg8v/G2I9t/BjqBwCKrC0HxGKpQkB2f5zqZ+GDT0RDu93e3d1ttduK5hCG4e7ubq/XYzzPjQDW1ta2t7e5o95oNFpbW7tw4QKQsAOVxPr6+vb2dpqmTB+cOnVqa2vr2yaCP/eSX1gFCuDlL395FMe9brfdbiMynquUvrB1YbuP5gWdNAl8JNXr5niQWnzzW990/fja0xtpHPkcTNj7OaJEwj1JEtMlESls6giwRwFUuN8nxX6jQQDBeWIB3IjWAgM2Cj3qhgJVRT5X5tMKKqjwhfCJr/E8H9OptPIIsHBUWQpVoGqAKB4vpAaHxACErkuNIbWjuAUApdb5YHMHxuoBmALl+r5HyoHmzPH41AtQ4vQSyX+BnRzHUdRqN8X+TZ1/M4t7QJsAB90F6ymZraIbKgBTBTBmNzBWEWApgCV+pl+WocMwPHPmzM4O+qGMVZRclvvPexNLAcwbKXveiYiApQBOxDLah7ARsBGoImApgCVuhRWjAKiQmMCSItCNzmpZFoTBoD/Y3tlOEuBbJFdJwM/InyF0URRJkmRZxlhICMGigCRJ8jxXZL1uLAAYWo9GI6T9B4MkjvuDvufCOv78+fPwFxiN8hxsAkF9SvwSumOcT14ASClz/rcUpcNveZ4UaATQ9Pxj1QD7ArDYW5P4nykABo3GFICJALSyI1EAWtMPhq1Wi+7rxXHc7/fXej2UyqdJ4Pmj0ajb7W5ubna7XSS9y7Lb7vQHqP9ngqPX621ubq6trXHnQjQF3Nk+tQ7vbpxMPQKvueYadlhYkaaAP/fzP5/E8dr6uqEAtFJnz57LhNhYX08BqlHxgcgR6h6NRt/85rfW1q85tdFL4hCQG2l3bqMgh8ORUjJNUg6ygjpAcs1yTSMg81+L+ivvBSwsnYMS/aJw0Fci9v0Qy87F9txigFL/NJXKrIHujEXmc4IwiMKYK+XReoCJJBceg1pAVCIE+Ag8Ed05hBMgdgXaA3DFAhXem0MIyS4YESlHoF0gCYCpGWGiDeYH5B1IVoLA/+fPb8ZJfM2ZawPfF1TQwM0CzMFmAebFsX5+NNokBcDWCTW/MZ8XgFUBLPED/bIMHUXR+vr6Cvr/Tz69pQAuy46wN1mVCFgKYFVWws7DRsBG4CgiYCmAo4jiAWNcFAUwNfnPqPXQKc42iOJKaUISgGeu64xGUOmXZbmzs83WfUII0+ueBf+s/+cEr9YQbHPHO06t88lGGmDs96navyooyPP8wjYS4Nvb2wzU0dSKZsCt/qqOdFSGzbX9PCu4rJclAzv8lWTnrucJiUkqKT2WjpNqwJQPeAEK1+FEQE5vbFhopP5cCECiBqBcx3Ha7fbOzk6v1+P0b7vd3tzcPL1xajgaCs/pJK0LFy6sr69fuHAhjuNWnJ7f3T6ztrEz2OW89+7u7sbGxvb2NqTsvr+zs3PdddftDPppAKR5fusC9/GKoqjVap0/f/6Xf+FXZ6zj/Ftl6iDzX/7zL3u553ndbndtrRuGCIVS8v4HHlCud3ptI05CltwzB6Ac59zm5s7OzvVnTve6XdJTuOjhxwdZ9A2HQ0c7KezxA+1ymQYtMtUBaAcF+egRQLp+tvqvOQYaQcosw57ptjpKI4cvSlABKLYnYbyrAeNR+u9T+QYq+akkQGDZwjgO/ADjG8hdzcEtS1QEkCeA1q7yfcD5NhYnVFpnxA408+paqyyXWZ67jhsG+L1jFwD+oapJIHKkuQSuUHmRf+ub39KOfvgND+v1erkoCmpP6Dq1ieCEz/+kNWCTAuDYQgSzXxRwkB2geQr+HLj5p396eTvNfdLbzeD648+dcaO777770A8ue8JYBOI47nQ6Usqtra2V0vxPXSlLAdgNfFVFwFIAV9Vy24e1ETjxEbAUwBKXeH5g9tf/9Z7lUQAVcnBkUQD5u667ubnJNfzD4ZAt/ZMk8X3/woULSZJwmj2O4+FwiNr4LHOIAlBKtVqt4XDIU2WlALvfAWtR1QDbB25tbbEM/v4HH2BrwDzPfd9nrwHmCzifb2zeeBnYPsBzMCDeYvgG0gDJ/EJQiz4h0Ge+pgAMEeBQ1lpJFRJPweCNmxfwl2nuUBBFMIQrKUvPrfs8z+Pq/fPnz585dUpItT3qn9m45v77719bW0NKP89PX3P6W+fOnu6tZyVKGK655pqzZ892u11WUmxsbJw/f/706dOO64z6g42NjfsffLDdbqdpuru7y6UBv/Tzv7I8YDb/TvuVV/xanuVRHJ06tU5cRiREef8DD/hRfKq3FkVIkhtdfanUfd/4pud5158+3Wq1fAL/XAvAOFhrXRTlzvZWFEadTscNfCqgQBk+cz2Q0xP490k+QNZ+FYlgGgQUZT4ajdI4ieJIwiNA4H9oAIA95srSdd0oCqMY8B3CfGT1PamVFNLVOg5CLDEzZSiop2y7BgWQ5/moBJ/lOToIvTiKW0GAoo8wLOr2kw0JgBhlxWCAig+oQNjA0IB/7hRYNYzcW8nAcUUpzp0/V5blxsZap9sNwrCUguwS98iCsVZ/lgJY4sfuFTt0HMftdlsptb29bZqbrPLTWApglVfHzu3II2ApgCMPqR3QRsBG4BgjYCmAJQZ/fmD2ta//TXMezaz+DBXAWPKfyq5JUUyWbLWzGgT/QCCO3N3dZg387u5uEIaiLD3PS5KEu8Q1bfxbrVazkj9JEk6wp2k6ovbs7MYfBAF/W0VBQRBIKXd3dzudzrlz59g44MFzZzkVzxQAX8Xsg/ERYDjEDALTBC7Syyj7RyrV87QClvKDQIgS0y6ACSuzAJoJD0Vu9MhCR7BnA/JndTrX8HOTvzzPg8D/tj8/9/PLsixN0yiKdnZ2rr322s3NzV67k6TpAxfOndm45sEHH0zTtN1uP/jggw+7/qHfPH+2E8ZBHF64cOH66647v7kZRVGapmfPnr3uuutgo+B5vXb73Pnz15w+XRRFnudnzpw5e/ZsmkInvyIdAX79N16zu7urlOp02hsbG2j3UBYPPPBA0u6c6q4FgYdY173nBll23ze+2ev1rj11Kooj3/Oc2ty/NvYDyB8Nh6PhCJUFcUSuffAXoBKPik2oU+iVOyBvVEXVAFz0keEYdbvtJI63+8NRhlKRUsD8TyvhOg5WLU6SOAFPQC0Yte/BOVAKTbui3W5D1q9UqaGYl7IsyaogL8hm0lFJHCVJ0o7wFHGSeAEsKlBzQlJ7jCTlzu5gOMxa7VYagwKoHQ0rG4KxcgD+hY09EEw7uzvoiJGEkJmE8ISElAZjK3YrHCsEOBIKYGwQU1xgvQCW+Jm+tKHH8L9pdLq0Gx7BwJYCOIIg2iGunAhYCuDKWSs7UxsBG4HDI2ApgMNjdMlnXHYKoGqiTgAM8Il99QaDIWz/PGc47DMYk1LGcby7u8sUAHKwacpeaL6PRoCtVotPM3/lrmms/Pd9fzAY8LuDwYBl8IDZQpw7e7bT6fT7fXb1u7C9xaQDtwyEqr9u3cfd+DwXgI0lA0wBoEaAusYFYViUuJeDqnBkYKVWYRCWZC7IgIdphakUANm/VXIANjKAzz+udTqdDtB+r8fzYaH+9ddfPxwOA9fbOHXq7x745pmNa3Z2dpRS11577X333Xf9mesuDHZ1Xlx7/XV/941vXHPqFDDraHTm9On7vvmNa89cG4bh1tbWQ06fefDCZtxK1jq9s2fPXnvttbu7u0KIM6dPP/ennz9jI82/VaYOMv/lv/XGN29e2CTTB//06dOdTrco8rPnzrV7axudLvL8hMzZHm9za+vc5uaZ02dO9VAFYDCw56OjHv9Va0dJMegP8iJvdzq+D+aFthIOqseXmuQedVKd7AYdRzoKG1RKUepSlNu7W0Ho3fjfP3Jzd3e3v4uCeur251G5PkHoukFf4OMfH9UFSomiGIlSPPy669M07Q+GQ2rzJyR6B4pSFALskqdVK0GKtZskISghdPJDVwKXR2Y5Q7G1vVsK2et2ie6oVCom4JURAHcp4G4HnpfAwkCORiP8xsFDUHnaCVBBEOjAF4IbZDAFUG1aHnDMw+8SCgEsBXDJn8yrdmEURd1uV0rJjOqqTe+g+VgK4EpZKTvPI4mApQCOJIx2EBsBG4EViYClAJa4EPMDM6MCmKzqP0gFwGea86mdGGM3WJRLCQu6HAlzZzQEPvFcWOuZFn1JkrCkn1F0mqbG7a8oina7XZYlG6ExQVD91YPUP3D9nd2dksQFOLnVevDsWYZS5zbPw4cPGmiU8Q8GA4ZKUoEvYPrg/2fvzZ7jutMrwbsveTNv7sjEvhEEQBIEF1GkSqXaXJ5o/wcdHTHz1l56uvtlJiZi5sExfpgI99NMzMO4J8JhV5Xt9nTb7S6XSy65VNpFrRR3EiSxEjuQe959H3+/LzMJLSVTEiFB8k2VWCCQ+bs3v/u7KZzzne8c7PCjmBzG/gHDd5T/NEUD/CfO8JAyYNssNHvhd2KQHoQBx/GQxEa8ALDDjxQAaTp3DAV4MH6H4qDyn2D+lGHoiYRC02Dan89Dh19VVbAtcJx8Jruxs1MqFugoMiy7VChs7O4UMtkgDBtaa7g8sLG3U0hlaJbZr1YnRkZ2Kvs8x0mCuLG3M1Lqb2ptjudz2ez23t5ALu9SUVvXhkv9+426LAgcz1er1cFy/7/53X9/FCiA/+eP/mOz0dB0LQiDdDpNuAyn3qinM1k1RSgARKcR7YXB9t6+6zilYi6lJA9I4hmUA6A0HqbWw9BxXHB8CLx0Os0Louv7NpmI91zX88HCn7jvdeIB8eqENFA9EL0HDv2U69q+7x4bn6AYxjBNkH6A239XzgJsAiEVKDSPBEIAdSKe65imOZjN5wsF07Tatke2hh9RRIrgA7b3A49jOUHgRQF8HGBygKYToiRIgh8R60EiPDEMkoiRTPLEV6IbFPAIknWQfwQOh6iCETjO8eA9wtaFSgRREFBBRDMQpUHRFLAhGDjwYROBj1EA3VDAbrpBBwmSzIJfh/Y/MRogVgEc4mf6k146iiL0/3NdF+U5eK0P/oegx3g+6YN/0fViCuCLVjB+/deqAjEF8LW6XPHJxhWIK/BPVCCmAA5xi3w5FEAHUAFu9ikKAI9tO77vGZbpEwv9wPMQKqMYHv3zeJ7vifNDsGSX0NLfdV1kBDDvDa3yeJ7vxAQGvmXZHEXX6nXX91zX9TxPVdVarYZmgaZtReDGD11U3wc/NsDn4P0O+BwPjUQAQHcyG44jAAcdAXFwmud5GDogFAAGs4PVH3kjHf95ovbv/RW/wD9JYAHoDnzfj6Iom81qGtj4iaKIvn21Wi2RSEiS1Gy3B4ultd3tjKIkFWW7Uiln8zu1SkpKJBRls7I7WhrY15oJhivkC0sbDyf6Bw3X0TStlC8sbq/3p/NyQq42GuVyudqsJ2gmXchvbW0PFcsW5Tdr9VJfX7VaVST5f/6f/tejQAH88R//sa7rjWbTdmxBEPsANptghZDLplIq1hms/SPa8r2NrW2B50v5tCQlaAoy8rD5Tf6BHjjpbIeW6zkuUACVnZ2xsVFRkg0IhHDDgEL4iyoAZH266YAUugMwNM3S4PPHUFTgeem0mlJVkvoXYNu894AsP0D0gNjhJJnOT9GOIckLmUw6jCjbJaCbDjs5gmHkeZ6LHoMAsFg4dyqMfC+dUAr5nEeFNuRTAMeEQRKSJCHv1ksK/EhjlolQkMBwHM8wtO15QJkgr0EUCJEPiQXEtwAeMJgQBsGnUgDgYUB9SHfQOehnoQDwnGMK4BA/05/00iwLYhzLsnRdP5gc2TvOUTYFjCmAJ70d4vWOdAViCuBIX5745OIKxBX4jBWIKYDPWLDP8vTPSgF8orH/p6gA0JwfoYIPumcb8JhlmaYJo8ieh+btgQdG+kEA6WWyLEdRhH9i1j04rpF+JpkPBw0/8cyDzL9kMmnbNg7wNxoNjuNsxwmjkAuprd1dz4dZa9u2U6mU4zg4CxBB2zOAPjwpFIJ5bN720tcdx0ExAjTzwaQAJAMQxs5x+COcX0BfgB4wQ7+AnsMfUgaoKcDYgh5BwDAMjLi7Dg4CuK5bKpVaLcg+UBSlUqkMDAxomkbTtKqq+7XaaHlgr1mnw7Bc7FvaeFhK55qm7rteudD3cG+7L5NzosAxrcmR0ZXtjXwyLSuJ9a3NsYGhfa3J+OHI4NDy5npfsUgzTH1vb3h0ZG+/kuDEVD7zYPHByOBw6Pv1Rv0Pfv//OAoUwI9+9CPbtputpgaQI8qm06ZphlGUy+eSySRk/qEKIKRalrG1s5dJq4UMZAcAQiU+fMTPH7vg8KXneXVNMx1oxe+trx+bnMxmcpquu1GIOBmfCg6OBOZ2XskwHIwTdKwCwSOQQYOHUJZlURQ9zwtDZBBI9l43Zy8kJpGwY8mMPbgJoLFfFBDLf4alYSe7FLhIoPsgemF4hJACciwIQpgRcBRBKpf7/CjUTSMMKWSIRFEUBKHXXUdNSidysnsObER30T0YW3pRgAqHjnAggPMGDiMKKCoSBcgsIE8j3paYQ/CxQYBPogDI+4spgM/ykfu1e+7AwEC73YZ7sEeTfX3eQ0wBfH2uVXymT6ACMQXwBIoYLxFXIK7AkalATAEc4qX4TBTArwv2+wgFcPBp+FsjzvC7rmPZ0EdyHAdhkwuO/QLkn5mQ7YfvE43xFEUJIIzNRm98SZIQKieTSUy8x6OoqtpsNl3XDcMQs/HamkZRkcBwDzc38ECWZYmiiBmBpDEKGBKxPc4RwMuJlB8V+47j4EwBtOsZBgz8CYDveP67LioRUHGNz0QfgR4FgJgfu/14/oIgfIQCSCQStm2hx6Gu6/39/e12m2VZVVW3t7eHhoZc17UsK5fLbe7sjA8MWYHXatRHBocX19f61GzEs1vb21PDYxvVXZ7hUqnk5u7OzOhEXW+Hnj9Q6r/3cHmif0hMKhvr61Pjk5vVPY5jB0v9DxYfDPcP+FTYqNRGx8YfrC+nRaWYzd1bW/7DP/gPR4EC+PGPfwwDGqbZaDZc1+VYLgpDQRCy+Zwsy4jqAVf70V692mxrhXw+k5RZlsPhf+jhEw4A4ht9P4Ieu1tttVzPi8JIbzYy6fTo8CjY8IFxw6M8S+KKRwBwdxwA6QTwF6Q58l3QCBCsDroSMkiC0v/OA6sXErYANhqcRwdOw9X3PQDrYSgJAstybhCQHAk4JOwu4jvoua7heI7tQKc+8ESGVdWkD9MfJk0zoPpQFMgL6EghOqQV3l+YQIEblQNBBEciEiEWMQKa4xEFAAEWhK7yIsgFoGla5gWGZf2OT+dHKYDe5MVHVACd73cpgB5r0GNDPoFHiFUAh/hx/iSXRjJoeHi40Wh8TfE/RVExBfAk90S81pGvQEwBHPlLFJ9gXIG4Ap+hAjEF8BmK9VmfeqgUABr+IeYnuNo1LR1RQSKR8DyvrbVFUaQZhgph3BRN+xmGQWM8bLNTFNVqtdDwv+f2B0GAluW6rqqqrVaLpmlN05rNpqIotXrNtp2EIFbqNbQSQJSOCwIlAcHtLEjJgxBD1Uk6WhRE4BrQywXsmMPRdOAHmEqIJ+P7Plr3IX2AbX+PDDIgBYDafhQv9CgAUB+Qn2L/FnLvk0nDNHieT8I518vlsmEYYRjmsrnNrc2hoaEoihqNRj6fX9/aGi0P8kl5fW11fGR0dXMzLSvZvsK9xQdzE8f3tWZba08Mj954sDBe7GcFfmdvd3xgeHV/u0/NTU5OXLtza2pw1OGo7e2t2Ymph7tbEssVCsV79+4dnzxms+H+xvax4dHlnc3f/19+/4hQAIQechvNpq4bgecJIuT5JVOqIPA9vslzg7XtDYpmi4W8IvIg2u9RAB20S9cbjYg4RAYBUFFEkBI4jlvI5cHiAaT6IMknIRWdBwJ9FBPAC8hkARuwqAFApTwSQKmUCsGAPV/BEH0DiGKEqAt6+XwkgyAiTBgMEEQURFfSFBv4AbyGiAVQ1g+0lxvYluX5Hs1SPM3wPOf4nuu5oignZFkk0Zi9fj7eTahJQY4JSTc2oniOh4iKACIFGB7PHyrUybAEtB96MA9ATonM4zA8bE5URjzKXSSFIeYLMFXx4VYw0SLEFMBn/dg9Ys//xEl+lmX7+/ubzaZlWagx+To+Ygrg63jV4nP+3BWIKYDPXbr4hXEF4gocwQrEFMAhXpQvTgF8igQAMs9ckI+2Wi3SkIeuO0VRGMuHv3fyPG9apsBDMxyV8NC7JCF5uq4jYDYMQxTBHR3cyygKu+UQcUfTPM+3Wi00zN/Z2UkkEpZtt9otSRR9P7BIm921QW8vSPBa6NwSx0HUUbuuK3AgOgCpQgRUBaYMQNufgCKKhufLsmyaJs9x4BcQUaIoguMgwfzIU3gerIm9YMwjFAQB+6s9DgKhGgw4gHaayquZpt7mOT6Xzmzt744MDJq2bVr2ULl/eX11sFzmWH5rd3eg2Pdwd7svmyvkC7eX7o8Pj+xW9mmKHh8ZXVhenBgaoVhmeXP9wvTJOw+XJZYfKw18sHBruK/fCQPN1M8cm72/uZZPpYcHB9++duXk5PGQFdb31k+NjN9/uJaQ5fHB4asLdyYGhuWE/K/+5X9/FCiAn/zkJwhlDcNoNps2GZfI5/PJhAK4GhIBQAZg2c7Sw1U1mSxkswLPYwQAwfksTVNsFFlesLy2nsskC/k8GR8gTXxw4IOEv2QyBZCYJDvAt7ocwEEvfaprLtCxFugp5MPIsm1RFFQ15biODxMB8Ah82FWwRXqrgIKAgQEDCN8DiiAMgpCMvagqJB14ng/GlGgfSKgIN/SRMkNFDHpJuC6wWoqSCIm7wcGbDqmlntYGIToTUoIAsho3hBkZtjvs0JvKwQuN2gGIxiAzCIHjelSUlhVeAqoFtAKd0yLDF+jB8EgNDqwGrvMR48CDi/d21MHnxF4Ah/iZ/iSW5nk+l8t94vz/x+dEnsQBD2uNmAI4rMrG6x7JCsQUwJG8LPFJxRWIK/A5KxBTAJ+zcI/zssOjAHzfb7VatgNt/8CHBABNawuQRw5QOZFImKaJkuZWq8VjjjoB+YiuUbeP1oDY3UW3PLQM5DiuWq0KgkDT9O7uriAIpmnu7u5iLJxuGii8R0N+3/WgDxyGLAcNTtd1exSAZVkCBwciM9CdgoUhDHt7jgvoi0gDMJsAxr9dF+cC8KINQxkAACAASURBVBxwcAC1AKTVDHCLIS6DgiDggDc+LSRSdsuyEokELwiWbebVTMvUeYYb6Cut7myO9g96YVBvNI+Nji2urxYz2bSavre0NDowuF2vigw7Njxy7f7dob6y7bv1ev3E1PTK1kY6kczlc9fv3Tl//KTm2Y1G4/TE8ffv3Myl0gPDQ9du35wZmbACp9VonTw+c3vpfjaVHhwc+WDh+qnRCVYUF5eXzp6YW9vZDBxvqFT+l//qfzgiFAByK7Ztt9ttzTCiKMrlcukUxP4BVqYBKmu6sbq53pfPZ1WVZTlQ7HcpAGB6wqDa1Na3dsaHytlsjmU5gv8BoVMUpet6FFGpVIpBezwyB4L/IHgHU0AinYeGOEuGATpC+s44fRiCb0Uul2EY1rYt0oGH/4UhyEkiOEPQUQMZAaQFnFHAdKGyF0RUpCQTAthJ2mFA6AdiCgDTKDRAesdxeqaYwCK5LgXOFworiDDd8GE/doTlB0cS2Ah8KyDskMgZHmUldB0BetC9Jx8AVU67vbazVUylB8tlURQimokpgMf5FP2GPUcQBFVVXddFXdLXKALw4xcipgC+YZszfjufXoGYAoh3SFyBuALfpArEFMAhXs3HpwAWV1c+ch4ome52Rjs/7LmOe57XbDb9wMZ2PY7cI6RHP7NGo8Hz0GxEab1hGJgCYBgA4BG0yLLcarVwacTPmqaxLCuK4srKCs4F7O/vI/bGwCqW4xy3Y+YHVudhyIKamvcDnzkwQY19VHAHoODEaIYBE0HS2Kco6PM7lg2hA67jETxv2zYIChw3JLAfIT1aA1IUGM5hNgEq/3EQAPL8yKtwtCGdTjebTVmWk8lkpVYtZcHSj6HoscHh5a31wWJfxLCVamX22PGVrfWkKJX6SrcWFsaHR5qWbjTbs8dnrj+4m0ul5ZSysrwye2yq2m76jjs6PHL17q3jI+OZXPbB8tLs6OTm/q7ruWdOzn1w91YhlS6VSu9f/eDM9AnNdyqV6vHxyRsPFob6ylMTEx/cvH5sZDyko8WV5aF83+/83r87IhQANpZJBp7RbLc835dEsZDLw9hINxSwVm/u1irlYjEN/fxOACUB0vAIqXB9a7dtWFPDg8lk8gAFAFJ9z/MazWY2kxE40IOQYYCOez86AXTb+AD9ScoABg10tjtG4LmuG0VBSlUpiOvzEP9DvGAEX/YqyYICAQIKAmI7AAuB9CBiWTqZVCiatkwHW+yde4cBsT2yAD07CZD4e64kislUGnMuKZYmIwwdE0ukAHAiALYfUQqAfpvQXpis2ZMm4LEOtuXxtc1m88b9u3klNdzfD/wIL8CQDrATnfsCj9J9ax0VwEGIePBr8sxH34hVAIf4Of7klhZFUVEUvPXwczWmAJ5cdeOV4gocbgViCuBw6xuvHlcgrsCXW4GYAjjEen9BCuDjBoEHKQDTNDzfrtfraEvGcRwm3qEWAPEzOvaJoqjrei/nTJIkFELLsqxpGsdxlmV5kMeW3t/fd11XUZSHDx/qup5IJAwD8t3Qog+7ozCMTTrzaOAv8qA1gJllBr7JsiwGAeJzIghyA7GAFwA3gbMAcGKWrSiKaZkRmSF3XVcURaQMEAihIwCKGvCnONeAowTwZgVBNwxZlnmeb7fb5XK5UqmIopjP59fWHw729Wm26TnesbHxBw9XcymVF6Xdvd0TU9M7jQoXUsMjI9dv3hofGo4EbmN1bX7u9L2HK1xElwbKt2/fGRscCjmmsrt3fGLywfqamkhOjo/fWLgzWuxneHZl/eFTc/Pr1T3Pdk7PnHj93beOlYey/aX3r12dHhtt2Z5mGE/Nzi6urwksl1XTC2vLCU74/f/tfz9CFADY4wWQ5NdugQFkRKVVeHCgb4ecv929imabpWIxKckIoXuEVERRXug9WF4TJGWiv49E6IEKgAjuScM8inRN830/m86QuMcI0SqiHdKP75AK3YSBR8r+XonCMLBti2XZbDbr+ZA/GQSEAgjhf73VOOJPCLQRoREAjcNcAFjyi5KYSqUsy/FhHABGSODciJyBiP9dx3F6kJsOAwGcIyD7ACQSgQeAH7ULnVhDkvfng8MfiCVoslU7DEBPCADvDzf/QUyOK7TrjTtLD0rZfCoFMxeinJBkGZwFmE4AwUEKAA5MBgE+lQL4hBmBOBTwED/Qv9jSkiTJshwEAeL/L7bYkXh1rAI4EpchPokvqwIxBfBlVTo+TlyBuAJfRgViCuAQq/y5KYCOXvpjp9YzKiMJf7Zhti3LYjnOMHQeJpsB82OeH4w6C7yhw++a6J/PcRwMJAcBjPRbFi5l2wDFa7Vau93O5/PVahV66YlEo9HQ2u1EQvY8wDzY8AfsFAYCCWxD+zfHcSRRDMFukA9Jg5QHQsHuKBhoOvThuPBM15VlFCPA6DSJJ4RpBZxQwPF+6OoTHwGkACwLggzCEGbL0acA262u5/Ecm0wobV1PJpOSLNVq9ZHBod3qvsByAwMD95YXh0v9lu+2m63pyWP3VpZSopxMpVbX108cn25bhm2YE+PjNxfuDJb6+0ql6zdvnJ49uVOrtlrtmeljt24vqGqyWCzcubswO3lMc+1GvTk/M3N7ZSktKsOD/Vdv3Z6enKB4bnF19eKp08tb64wXzMzOvv3B+/35/PDY5K2FhbFyqalrzUYzk1J36lWOYf7wD/7wSFAAf/YTPA0YU/d93TDarZbregIvFIsFSZZYcPWj1re3A5oq5XKSICJ+70lSYEzAMZeX18qlcjmfgwDIbuwf0drDw/f9RqMhyXJSUcARAA3vuraAnWQ8MgBAQgFAUP+RPQ/99sBzHVeRZUmWHdsJAtgnPtECQF896ij2WZoBVQhLkV48w9LQkA8jn6bphCxzPLBXIPunGCqiA8I/RLCIb4HppU3CKWmBYwWel0RRIn1a23MNwowQCgAoBxwEsG2b0F488USgaRbUKJiOiAEFB7UAPTkAbmmt3tyvVUuFYsSA2QFF0UoyCfYcLEhdgETrqgBIEcmxf40RQM9ooLejYhXAIX6OP4mlRVFMJBJhGGLq6pNY8qtfI6YAvvprEJ/Bl1iBmAL4EosdHyquQFyBQ69ATAEcYok/NwXwKS6APfym63pba4COmqEbzSZoAUD/zGJvv9N7J1gdm5A4cg8WfcRLD4fn2+22qqro9pfNZk3IimtyPLjuO5YFQ/vg5w9teaQMYKwgIWO4QG8IH6cPECPxLHj1B2QCG5T/3cw/7OTrOlAV0IP1QdtvW7ZITgZt/1ygCWQc8kepAj7ZsizSau4MNdiuzdJ0NqnW2+2UqiaSSqVSHRsc2m1UBYodHx27ubgwVOr3qWhvb/fk8ZnF1WWJ5gqFwq0H92Ymp4Io3N/fnzp27P7KUlpNT08ce/valdnxSdcPljY2Lp09vbi87kb27PjUa+++PT06nunL37yxcO7k9Ga97ujW/Mz0zXsPUqo8UBp4/cqVs9PHpaSyuLh4Zvbk5v6uaZnPPnXp1r27oQ9+9tVqlWNZG/IOmP/zP/xfR4IC+PM/62wh4iLhOE6j2dA1PQyjfD6fTatg5UBRq5ubnCSW0hnwvQPM3BGoAzANo61apVGpjQ+PqKqKBoEEAhMtfmd2JYL9aRnFbF5g2SAKCAXQyQYIMSswgiY66Zt3WvQfYgFIA97zfMe2kkoSIG7IBGHg+ZFL3PVsD+b5kRjiBV4QWIEH/YvAEvNChtAOUZhKpjo5FIDjuQBOH1wDfd+3bdu0bRJAQCVkAP8Czwo8l06nOYZt6lrgg/kgDCAQK4AgCHRdJ2aHSSK9oWmK680v9N5IZ2oCVRHkzyiKHMfRmy2GYVQ17UWQx2kYBsdxiUSiF0NIFBNQ50/s/Hc0OF0a5SNj5Adf8j/+6399eDuN/uEfPeIdfvV7n3Kg+/fvH+Jn69dqaUEQFEVBD07kT39dBOzX6m3FoYBfr8sVn+0XrUBMAXzRCsavjysQV+AoVSCmAA7xahwqBdBsNtpakwFDdGjOg/m/btA0jdi+h6Z6CX8o5kcwbxgGttn39vYURTEMY3d3F0bBaVo39M5UP5EP+L5P0yDURwe+iIpYAv5xCgBm9cHvHaT+ONrKg3Uc43ouUgCB19H/49w1NvbhNCjyEq8TAYiUh+d5iqJYloXDCzhrEEURUgAsyzqOo6qqaVth4BfS2b1qVc1kUmpqf39/bGBot1nnI3rq2LFr924P9kGA38bG+unZkw+3NinHGxkZfufa1amxCUECp4OZ6enVzXWGZk5Nz1y5dWNsYFBJqlfv3Hn2qTPVmr5T235qbv61t9/qLxZPnjr18quXTxwbpQRp8cHS03Mnd2utuladmTj+9rXr/fnsqZMnL7//zuTAiJrNXL935+LMXLXZqDUbtm3ruo5q8yAI/uT//dPDA2aPv9N+0qUAsJPs+0Fba9drdccBL4lSXzEhy1EUrW5tKWqqkEpzPAzrd6Ep4NMgCO6trXIUMz48IsvyAXt+ENl3QC8Ffe9asyHyQiqVjGAUgFgIEC1AQMQCGAJIkO2j5vlHyC+4+o5NeuZUPp11bKdt25brQQPfcf2uGoUoYFhJFGVZlnhOEEQOfDDoMAgEmk2lUpBWaLtOQPshGF56nmd7LqgDcBGalhOSklBkEfIyJElKJRIe+AW4MNUQRR4RAbiu22w2wzDMZDIkfYOmIga799ivpxm4uXoUQA/mIfZzTXCsgHuKgoECICCIkUcikUCGC8cHPjIc/olxALEK4BA/tZ/o0jj3lEwmUf+PpBWyPN8AFiBWATzRzRIvdtQrEFMAR/0KxecXVyCuwGepQEwBfJZqfcbnPj4wO2gH+E9KAPA3SE3T6o19+J2SpliOg1anCSP9LAsDymC25zho/odB62jVDk7mvr+/v48ae1BrEy6g2WyyLMtxnO3YHM8Hvs8SWz4CcDqGfLi453sccenrZQpEUYRxaCTxnIapfsdmiWOfazudIX+yGpr827bN8sQCLYqUBGB+HF7wfT+RSLTbbYqikHFAR0PbBu9AiqKIS3xOM/XQ98uFvvXNzUw2m1RTe3t7E0MjO40q7UdTk5PX7t0eLvXLqdTKyvK5ufmtvV2z1Z45Pv36u++MDw8XisUbN25MTU1V6jVN187PzX9w51ZeSQ0Oj7519YMLc7NBJNxbunPp/IXF5eUgCp67+K2X3rhczKljY5OvvPHG/LFjfCJ5deHa+dkz1Va7Vt197plnry7c4t1wdmbmnVvX+pWM7XkUx2xtbbEs22w2kRz5ix/9p6NGAQB5FAS2BY4SumaEUZTLprOZDEVRD7e304V8XkmS3QRAFyPrCCNj311e6ssXBkv96M7QUQEQTT9yAChlh51WrWayaRE2A8wXIHb1SEogXG/PDwKfoiFxEIcCEAkfgEmMHwWNemN3d/eZp8632+3NStV0nTCMOJplOZZDE0qK8j0noiiW5QReEAVBlMATg2HY0PFohh7sKzieV9MMy3Y8SAt0Pd+HAQUXZgrgDuJ5RVGSCVkAQYEgcHRCEOHlIdgP+uCcAPYBjUZDEIR0Oo0bPopY8B5EmA6zEnChu+3/DjcSRWBt2G63E4KUTCo0aB6g7FB5EsrAMHQqpaKx5cf94T4rBRAEwb//3d89vJ0WqwA+038ESD6l6nmeaZo9/P+ZVjjKT44pgKN8deJze+IViCmAJ17SeMG4AnEFvsIKxBTAIRb/kCgABBmmaTZbVQAYnmeYBkMzkARAdPWapqHvFPbedV1HSf/GxgZqUOv1Oo73I7q2LAtDAQFvOzZD5vMZIvtnWej2o7gAhgt43rKhJw99VKKI9lyXIUtBe99xGZqWZdkwTUmG5wQedPIty8KuPrIbhmHISsLzPIZmJOICmEgkcGAbpxhomvAIxPAfVQxIAViWVSgUGu0mHUYjA4PLDx9ms1klpexs706OjG7XK6HtTR8//sHdW4PFUraQX7h/7/zcfL3dqu/unzp58vX33hkqlScmJt96+62J8XEn8Dc3Ny6cOX978R4XUrMnT7369lvHhspKqnD7/q3nLj7jOe7C2tJvPP3s9cWlwDUunr/0D6+9OphOD09M/fyVv3/6xJnhkfFfvf6r7116VvOdu1dvnJ6Zvbu8yIaU5lrDg0Nra2uo98ZW+Y//uDOE/4kb7vG3yhd8+Y///M+6+YwIyAGo67peq9Zdz2UZulTqC4Jwt1rNl0v5ZAoGTchVw4H2KIoajcby5ubY8Eghk+s64ZNBgAMUAJ4kQ1FNU6/UqoN9fcQDAuB6GIZO4DuuW283m7rmOs5BS/yDAYRkTZajGcsyN9bXv/+tZ7KZ7NrWVkgYLpGlSSu+Y7/v+bbnea4XWC7tuR6I92kKlCOua9vW6cmJVDK5vLVj2kBOsQwDnBnL0hFMQ0DD3wedAstEAs9z4AtACTTbX+oXSZoGJFWQTAKUw8iyTCgAKgxAJRCCcSDK98GAAN87FqTH1jmO05fLwwnTdEhCDdFcEG89iqLS6bQoimiNcfASxxTAIX5AH87SvQ4/y7K5XM5xnB7+/2Y0/3tliymAw9lB8apHtAIxBXBEL0x8WnEF4gp8rgrEFMDnKtvjvejxcR2qAD7uAngQURwUjoI42XMtWzdNE8BJFAW+b5om5gJiX72Xpbe5uYndxUqlQhT7fqvVSiQSRCZgCoKA6FqSREIaAMzryP7BR501DEMkFoAgt+a4jlF/FHpEqC9wPJAIts2DKyHMF+BqoiR5RH2AEfSiCIvjvIBlWclk0rKBF2BoaPIjBRAEgSzLKFXA8QSWZXlId4fAQhyoLpVK1VqVpujhoaGl1ZVCJpdSU+ubmxPDI1vVvdANZo4fv7Fwp69QKPf337h+48TMrBf4G+vr5+fPvHPjqppKnZ+bf/mN14eGhjKqevXmjUvnL2zt7exXKufPnH3n3SvJhDg6OHJjYeH06dmh0tBr77z1zPzZlmXcX1n5zrcuLtxbsXTtmUtP//zVF0eKA9//1nN/88Lf9ZdK+Uzu1s1bqaTSbLXzufz27rYkSbVaDbUY0Pf2vP/85//lU3bN42+VL0gB/OQnPzm4kYhXPzBBjUZT0zTiFin7HsjUh4aGUmoKR/2RLIii0A+DtY0dx9BHRkaSShJQP0WDIQVuXvJ3igZtP0HFtE/C8Oq1Wh4kBQlwH3AdzXUt07QcmyImgwLJ8kOjftgwaBBAd9wfBYaLotA0zbSqjo+NMwzdNvWQpnmKicAUELwGAb1HqNknTXtQlHiBDzoDN/Rtx0kriXw263ig/ichfiTXDwUOYeQHvucCpWXZbhgAF+D7luM446Ojw4OD9XqjqkGEuywKConcZEW4ZUA+EFFADITEnjAI4V13ATzif5oG58tWq5VMJlMkXpGMDQDOjyg4d3K3uu1WOwj9XC6DNNyHKIAQKkyUDkRDDtQcSc2IOjYfvSfjoWMVwON9Nh/6sxiGKRaLOA30jfH/+0jVYgrg0LdRfICjVIGYAjhKVyM+l7gCcQW+aAViCuCLVvCJ4LrPSgEQBBJYtk505j5HsgBarRZO76M8u1qtIpyoVCro3t9ut9PptK5r9Xod++oEZkOmINELYNMSYAwG+OFqnueJomiaJsryPc8jVuhsQNqY2XQmlUph6940TdAFEIEAz/M4OIDtfVxQkiSYwHZdVVU1TUOLbFQigGSAUADoF5BIJNA7kGVZgH/pNMA51y2Xy/v7+wzDDA4O3l9eHMj3yYnExvbWsdGxjcou5QYnZ2ev3bmVVtP9/eXr166fOHGCZdnFxcVz82cWVpeCIPj2hYuvvPlGsa84OTbxq1dffubcBTtwb965fenChQf3VgxLOzU1c+PuvYGh4vyJM7989eXjI6NKOvXWlSvfvnQh8Jjbd+/88AffWd7e2N/Y/s3v/uDKnRvNel0RJMtxGIap1WqCIOB4heM4iqK0221sIP+Xv/irJ7JVniwFENFECBD4pmE0Gg3LslDYzrPswMCAklRoFlT6veFz23UXllaziUS5XCYMDmBaaKd3ov5Az0/jlD9F+UHkuk6rrd26e7tYLPYXCrqmR1QUEmZHYDkeRvZplsYJgs6ANLIJFAM5ATRNcxTQCmEEY/Y8xw8M9lu2ZdgWE4JDgQ8sAAmexFeROQTU5aNmwYuAfyGD+xTHc6IgAjuAWZTkgQ150CZAt9ZxbMjRDCLX0I18NjtQLoVhuNeA6EQ1mcypYJdIcQTDdx/k8gJ5hvcRXiBU9UMQAMlHzOfzeFcSGE9a/TQICEDF4wRE0dNgWTqfz2P4xaNpiI53YkwBHOIH9ZNa+mD/v1Ao4EduL3jySR3l6KwTUwBH51rEZ/IlVCCmAL6EIseHiCsQV+BLq0BMARxiqR+/tfuJFMBBCcDHTaRhKtsGMK9pGjrnI+apVquIIur1OhELeLquZ7PZRqNRr9fT6bTj2M1mE2ePXdelKBq7r2EIUwNhCCP9mCCIQX0URSGAR5UyThBwAiB8z/NymSzLsmjjj6MB2PemaRopAIwPoCgKDf/R7Q8RvizLKIeWZUgZiKIIv+A4juf5drudSoGdu2ma+XzessDpYGxsbG1tjWGYcrn8YGV5pNwvSdLa5sbxsYn1/R3aC07PzV2/c1uSpIH+/uvXrh87diyZTN69e3d+7vRWZa+ltZ+7cPGt999Lqalz82f+9vmfnz0xl8ym33jr8rMXLxq682Bp4cyJuXtLq7xIXTr/zGtvvpFSElPHjr3w6qtnTs309428+d7b3/v2JUVVX3v1tbkTJ7cre5Qf1Ks1SZZN00QWhkQewhvheR6vDkVRR8UL4Ccwj/AIYRLgTRQWbqvVbDZbngeekRk1XSwWBVEEd30y3U8U736j1Vrd2Bku9WWzWY7jH7kAdF0BsYFPeKSopQOtoJvGg6VFWU586/z5VrPJCwInSpBhyUJcJKEMeudDlAQEPwMFwNJRRAEFgCREBJ4UvMRn0mnHdV3LjagIGv6gxA+QAuhE9HWVC0BDEP9COop81wmCQFEUoLEC4nLRHdzH/jmhrjwb0gcDGu6JQBL4ZCIBtwkhCERBTMkKy7Gg5O8GbfQYhN4N2BMCgBeG6yLVlUqlHtkcRBy8GTqMKNAR+D4cWtNahgHzO5lMBrmJzgdTBMMOH1EBEBHBI2O5zhPIu/hHF8Z/9zu/c3hkU+wF8E/+B4Pn+Uwm43leu93u+Tt+w0YAsAgxBfBPbob4Cd+kCsQUwDfpasbvJa5AXIGYAjjEPfBFKICDau2PDwggKLAdo16vN0kiIKYA+L6/u7vLcZDMh3Z97Xa71WqVy+V2u12tVolQPzJNE832Sd8SQDhR7EM2m++DXB87V6AdcGG8HxuY+FssGgHwYidfQJFhoACPiN1+z/NQ8I/Mguu6OHSAUF/XdZZlBUEwDCORSGDXNJFIGAbEGWByoSAINE03m81cLoeDALlcTtf1MAzHx8eXl5c5juvr67u/vDQ2MCRJ4srDh8fHgQJggujM3Omrt2+KojgxPvHuO+8MDw8XCoWbN2/OnTjZdszNra1vX7h07c5NmmYuXbjwixdfnBgaGR4f/dUrL1166kI6Xbj81mtnTsxVm9rO3vozTz174/ZN2zGfPn/hpTffLOXT8yfPv/beW8dGB49NTr319ttKKqUZ+nCxtLiyHIWQXIAzFK7rQkADeSOO4+CfR2cQAHd8x7of29IR5Qe+ZZq1Wg1HS/LZXC6XE0QBKQBEMp7nrW9utk1nfHCAYGm08SN5gOQfYpIfUXSk6RpD0zVdN0AFHWqtVhiGUxPjSgIgNMOAVWREXowafrQU7JgJdowBYRIA9AiYNUgeQRCarqkkEsVsvq3psOVgEB/sDBiSOUBa7x/yFAxQXACaew9cLRgmqSgcL1jddIzu2mSCwAttx/Vcl6LhLuDRmYCmGQ7GBniOp8HfgCLa/E5NevL7HgXQSU8gOgTTND3Py2azeAd1WABE9V0KIAxAD+C6tq638Z6VJEmWJSwt9TEKAOoLFoaPsuW7doTIS1D/9rd/O6YADvFj/VOXFgQhmUyi+qMz2PJhc4ceXxMnAnxV1yg+blyBz1eBmAL4fHWLXxVXIK7A0axATAEc4nX5TBTAwTjxj/T8H/2ySNLU0G+doiLXszVN03U9iqJarWZZFo6eJhKJZrNpmmahUGg2m5VKJZvNQle21SSyfwKZOob/AKuwk4m65TBEIsDHbn9Ifn/leTBaRzsAWZZBICCKEDQAWfAw7czzPOoFcBFkBHCFKIoURdF1HfLbSVccg9CRAvADOBNZTmiaJoqCLMnoU4Ci+kKhwBGLgWw222w2aYYZGxtbXVmRZblULt2+e3diZJTnhZW1lamxiYd722xEnz9z9sqNa6Iozp+ef+WVl8ul8tDg4HtXPzg1c4IR+Vu3bj7z1NOLqyu6rl986sLb77+bUdOnTp76h5dfOn1idnJ86sWXXzxx7HgilX77vbeePnehUqutrq9991vP3FtaaTVrzzz97J3F+5beGh4cbjSbvCRsbW0N9ZUfbm2GfoCZCDj+jQVBjwMcuPjpX/3t4QGzx99pPyEqgI9TAFEUuq7XAiVAw/f9ZCLZ11cUu6PpoN4nng73l5YkOTFc7scISTLaTjGQG0hC+MiQuu06m1ubaTUZ0oB1AUWHMLdiOuCSyBN6KISIwM5G5jod+e5ZQQu86ywAooCuwx4BuE4A3NZQqZ/jeE3XHM8LyUQ9cdjrBK11LQk6pAJQACTPAHwoHMDYmUzW9wPLtsID2WzkLqBcYAAc3/c4lhOJ+wVN00EErFZCBi8D3/eDLleBYgdA82QQAO8juKGIDML3QYAjiqKqqviWukIAGHyIyL0MrwdGgQogrNDRNA2ZI1VVYUqCY5F0IA9CclA0ITQgUaG3nXoUAH4RUwCH+Jn+T+F/RVGiKNJ1/Zvn///xtx6rAL6qnRYf9yupQEwBfCVljw8aVyCuwCFVIKYADqmwsOzjH+4DXQAAIABJREFUA7PF1ZWDNmC/pkEE4uEObCAj+0EY4LgppvoZhlGpVCzLGhwc3N/fr1T2UY/abLZ4nkMxP+AZ0njHlj7BLXCqGNfnkaD13iEA07KsH/gA2mlI9UO3P+jNkkzB3ksQ0vcwf0QaszjhD5aBgtBLHED9P0VRmqal1JRDEDKqFdSUqqZSlUollUrxPL+/v9/X1xeSVmoul9vZ2eFFYWJiYnlpOa2qfX19N2/enJycZFh2eXl59tjUys5G6IUXzz91/fZNjuOefvrpl156KZ/PT01MvvruW6dnTuQLhVdfffXcmbN7+3t7e3uXzl9YuH/Po4NL5y6+/MblwXJh/vSZF196cXhwaPb4zE9feOHc6VOJZPKNy29959LTHC+89957p+bmdNNYf/iQjsDCPZvL3bl9WxJF3TDQBAEdDdBMwfd9SZI0TUMjhv/2X356pCiAjpc+qgDINQ38wLYtwiXZLMOWSmU1hYZ/0PcOg7Cl64srq/3FXDHXxwI67STgEQoAHgENve2d/crD7c1jY0M5NQ8cESJXimqYGkszxVwu8Dw3CpiIQQRNHAQ7OB9IJSLj7wJmnALo/EuAb+gQd4nx4RE/CFrtFhj6AyyPiLoflPC9WwmM/0Bs0CHOIipySBRhOpVOKQr4/5Gph4O3W4BY3AnCIBB5QRJFjuMc3/J8PyHLPLBjnhuSopAgQ6TjAPejiUIU+eAOCNMHrmN4nqeqKg7moLwfj0VyFhno53d9C4DACMHtotVq6bouSZKSUORkgoNqHMxweLSJekPmMQVwiB/ij720KIqyLEcRaKwOfpB+A7r9v64GMQXw2LsjfuI3oQIxBfBNuIrxe4grEFegW4GYAjjEvfDEKYCw4wqOzucANT3PazQa+/v72KJfWlra2dkZGxszDKNWq2KYn2VZHAchaAj1e+luLMsS5A+9+k5aG/G0oygKXQAAhrGs67ng50/i/XDQvWc6iHp+NO1DGz90EEDPP5yHR88/wzBUVQ0CcD7LZrOu6+q6nsvnW+0WTXIEG41GWk2rqVStVstms+hlMDAwoOu667p9fX0rKytSQp6amrp/734qmczn83fv3p2YmOB4fnFx8fz8mcXNh5ZunD5xanFliWGYM2fOXL58uVgozhw//tLbb5yamhkZGXn++efn5+c1TVtdXb107kKlXl3f2/zuxe+8f+MmHbgXL1567c3Xs2r62Uvf+pu//8WxseGpqamf/uz5C+fnTp08/fzzz2ez2ZbWVlW1sr+P1vG6riuK4rquJEnNZhNtFJBewXEANDv0ff8vf/L/HWUKgDBKYeD77Xa73mgEQZRKpQb7+3mOiEFIcMBupba9tz82WEol013vPYCnsGcISId+dhjeuf8gpKLZqfGEqPQoAGiMh9Hm/m5xsF+CuYOA6vTmAaN3aADM0usSCl0xQMcSH6F8QIUUTRuGwYnC8fGJRrWu6ToEAAAM77TiD5poPPIIIMcIGIi6DHw/k1JVNW3YJhnfoMCRoIu0CXoHcg2oHEEUBN6DvzlUGCqyDH8NabAgIEEEyC904T+wAEEYegFEKlhGW5blngtAb8If2Y0IXksTvQDUlopAGIHxGc1mc2d3V5SlkfKArCRA1NCt0cEtFFMAh/jZ/XhL44wMuqV8HP/3fvp4i339nhVTAF+/axaf8ReoQEwBfIHixS+NKxBX4MhVIKYADvGSfD4K4ONdo06XD4aLPRz3fWR47nm1Wm1jY6Ner+dyuY2Njc3NTUVRyFA9TNczDINt/97X2JRmWYhEwxYozv9DL5W4+qFi33VdMAUg4X+yLJu6IckyS16L0YAkHw3a+2h3Bx1XQgQQx0HwaxMEAXv+aOaP8/yu6+bzecdxbNsu9BVrtZooislkcm9vL62qAi/U6/VisRgEga7rw8PDlUrF87zh4eGFhYWkmpqYmLh961Y2k02n0wsLC1NTU0EUra2uXjx3fqO236zWzs+fvX3vrud5MzMzd+7cyWazp0+e+tmvXpgenxwZHnnttddOnTqVSCSuXrt25sRJ1/dvPbjz7aeeXd/Z295Y+/a3n/3g+rXQ9X/zN37jV29eTsrCc888+7c/f75Qzs2fPH3j+o1EIrG+uVEoFNZW11iGQS6D4zicxTAMI5+H7HebPMIwRFWwIAitVuuv/tNfHxEK4EPpkt0GMwgByOCHbVuVSqVlmBRFzUxNJSSJSOyhz72xva2Z9thQWRYTZAsC00GmAbromaYdz71289bYyMhgKc/xZKC9g/AB4equvby+dnpmhg4p3+90zhkaZv67VgDEH7BrL4B/wbp1LAlo8NCLoqiht/ty+bHB4Y2NDdu2PThDQPe4pfEmgRABANCQ/4ecBfrrg3DAcYt9xVKpvLu747huxIAuv2s8SHluaDuOZXfYAQ5OEJA6FQSSJKVSyTCMIOqC4jpuit3qgedAEDie22g0osAtFArou4l3X+82hHkZoD7AQAGRPA2MSGckxzCMuwsLLa09MTRSLJdkWf6QQWB3G6HuoLepelqAeBDgED/TP2lpQRAwtdSyLBz8+WfyiCmAfyYXOn6bWIGYAoh3QlyBuALfpArEFMAhXs0nSAEgDEMKAKX4+GcQBO12e2Vl5e7du9jkb7VaLAldi6KQ/Alj2Bh+1ssqgzH+7gNRU48O8DwPKQDf9xVFabVbDFnN0ADMQxwgyQVot9vY/EcXtDAMU6kUev6l02nLsnzfTyQS9Xo9k8kgBaCqqmEYvu/DF6bJ0HQ6m6lUKqqq5vP59fX1XDYXhWGtVisWi5YFweyTk5MrKyscxyEFkCvkT5069cbrb+RzuXw+f/Xq1dnZWYqhV1ZWzs/NV/RWZW//7Nz84srSPwrv5+fnr1y5wvP8mbnTv3jtpfGhkemp46+//vrMzEx/f/9rr79+euaEkkpevvLO+ZNnA5a7+t7bzz777M7+7tb6xn/3/R/eXXu4ubb8w+/9oKXpd1fupkSF5/hisfjelfdpmtY1rZAvoOdfGIbId4RhKIpiu93mOA5NE0VRRDGFpml/+9c/OyIUwCPETgHuPIAhYUf5vtdqt3f2K7ZtT4yOFvN5bFL7frDy8CHF8sPlAs+Bsv0ABUDwO9mRm/u7e3uV2enptCIxnIAmf9jldxno/hutNsUzQ6V+ra3h2DwMxh+gADrxgt3JeYKcO7MCcBdAu5yILHyvbegjQ8N96dzm5qbp2kAAkEfvBgEVDM0yQHYRET4FKQOwWESFHlhg9hWKyWSyUq1aPiC3nu9mENCu4xgA6ewwCAUWdDGwDPEdEAU+mUwyDGu6nehB0sjvhAt6QdBsNRv1ei6rYqRFlwLomCd25h7AKOGjFACKcWzbunvnru/5iXSKY5i+Yl8ymUSi7eAjpgAO8bP7sZf+Z4v/40SAx94j8RO/IRWIKYBvyIWM30ZcgbgCpAIxBXCIG+HxKYCltdWPRAAcAGZd2zDiaAa64a4jIHwDms/65ub6u+++u7OzoygKTvVjDp8oisSfDNBOrwmJXn29APMgCFiWwzR1sLJzHYZhgzDgeT6pJBvNhiAIaB8YhTB3IIrgktZsNND5T5Zlx3EYFi392jwHfoGWZbHk0Ww2C4UChJ+7rqIojWaTJc9sNBrJVDKTyezu7haLRVVVHz58CM1/3683GsPDw9tbW2EYjo6OPVh8oCQSIyOjd+/eKfb1zc/Pv/rqq4V8IZfLXr169fT8PC8KN2/emp89udOo663mqZmZhxubjutcvHjxvffecxzn3Nmzv3z5pcH+/jPzZ1579Y3R8aGZYzM/f+GX08fGBwcHX3rtlfmTc8VS+YVf/vLi+bNeENy+dfuZS5cYQXjvnbdnjk8bhpXvy21t7DiOS1NRs1UXeJh0QP+Cnj+iKIpoeQjpcUQVbFkWwzC9+Yi//sv/ehQogD/98Y9R894B7d0ee9diEnCsbVl7tWqj3kip6uTkJBtR4DrheytrD1U105dTWVZAATsB952VCAPlX7v7QE1Ik+NjkiiwDNf5MeEH0Mci8P1qrVoulUPfD+kopGkG2vrwBITI8AUGBZLeOQXInfyU/Aia8R0WzHc81/X88ZFxgWHXt7cIGxWFLvG3pFAvE3XgP82wMAoDYRR4FYhiP+BYLpPJJJVkpbJv+x5Lc+iLEEaB63lt3Wwbput6EkMpSoL4AoBwJvIDhqHVdJpiaTAmCIMoYqKQjnxITrR9Z2d/1/O8/r4+zLboMgvwTkjp0a2go56IIlQHRFghOgxc19vZ3YXMRI5tNWFSplgsKrLMsZCQiFfqQApAZ1vFKoBD/Cj/NUvzPK8oCkVRpmke7P9/IyMAP16DWAXw5W+5+IhfYQViCuArLH586LgCcQWeeAViCuCJl/TRgo9PASw/XDt4Hh+Sane1vj3f/gPsQBhRlOvajUbt/fffX1tbQxU6gf2g7cfUPZYFjNHz6sPMvw6q72YBoCkA4RbgeI7jJBIJSZLQjR/TBKMoQtk/uAC6HsiuSUsfcv548Pxrt9spJdlz+8fJ/3w+jyMGqqru7u0mkyk1rW5tbWWzWVWFLwYGBpLJ5Pr6erlcrtVqtm1PTU0tLS1RFDU+Pn7z5s1UKlUulx88eDAwMDAxMfHee+/19/fn8/nr168/9dRTFENfv3nz5LHpjUrF1rVTM1PLa+thGF64cOH99993HOfZbz37ixd+kc/nnnnmmZdfeiNbTD195un/9vO/Hx4szp06/Xc///n09PFTc6f/6q//5uTMVC6Xe/Py5ROzs33l8q2bN7OZbKNenzp+fGlp1bJsWZZcxxRFUdM0mqZt20azN0T7mACPzAjaNCDbIoqiaZpHhgL4EcHWVGd8v0cBoByAeNz7ntfU2vt7e64fjE9OZhLJIPR021rf2CoU+vJphaZ58tQDe5a8XNONq3fuHx8b6i+ViPsEUEvYwz/wgF2ka3oqpYiyRLEME3R0+49sAZEHIFxFhNZ73VuiB4AZIpu3LDuIqGJf0QSs7gJ298CK0oZhfHggI4ZMjSRJoghAuuvKB3P7PMflcrnQ9dqGRlNs6MPki+U5hmHUW602sXYXaDohJxJKQpZliPcL/SAMJBhggegKPwwoiglDJvKCiKJMx9za3VISiUIuf9Djk8T7YfCh3xlwQGtACtg6qCcx+2QpGGlotto8ueN0XW+1WlEU5bNZ0BRwHHo3dgmReBDgED/AP2Vp1EMlk0nQBOmQT/nVnMdXetSYAvhKyx8f/MuuQEwBfNkVj48XVyCuwGFWIKYADrG6T5YCwNbfQVDRdfX3bMdcW1vb29szDKPZbDYajXq9jtFiaOXGcRxG/SEXgBMEuBTSAQSpSmEYsjy42aG5IJYmn8/v7OyIoojNfIqi4MmkE45qf6QAGIaxbTudUomhupNMJvEJqVTKNE2O49Lp9M7ubqFYyGQyy8vL5XKZ47i9vb2BgYF/TDKrVqsjIyNLS0s8z8/MzCwsLDAMMzs7++abb+bz+Uwms7S0NDIyUi6Xr127Njw8jF4AZ8+eDaJw4f790zMnVja3tWb97KkT95aWwzCcn5+/efNmEATPPPPMiy++mE6rP/jBD1785aucRH3/W9/76fO/SKflS09f+tnPfjY6Nvq97//gL/7yP/cXsidOnnjz8luJRCKbzQZBIAri0uJiqVTar4AaQpJE02jTxI5OFMXexITneUiXJJNJnHrASHB0WGBZtt1u/93f/PxTttrjb5VPXOTxX/6nP/4Rdtkftdyxu45Am0BREp7nVCqVerOZzmbHB4cjKmxorZ3d/VKpP5uUaZo7qEbBU4ooantvf219a27mWCaTJhP4xNu/JzjoLB8FQVip7Lu+W+rrY3mOJhQATgQcTABEYT5I93sMQM/dP4pooL/Av6ClaZpjpeREMqnoummajmmYhmM5DowGQOwfRbMssAAcxwsCJv3BDQGaAIYJwpBlmGImzbBMq22CjZ9lm67rOLbjOn4I7hiR3zHIEEWJ43iGhZmDKAxlQUylUoVcJqIZ24si8k3HtZtNMObAbEu8beE2BAoAqgTJCeihgO+QghsNVAA0uBhwRExh2TYrwB3neZ6maZCISdMqebBQ1c7LP1ELEHsBHOJnOlka8b+qqhRFtdvtT8z/++cgBIgpgMPeafH6R6oCMQVwpC5HfDJxBeIKfMEKxBTAFyzgp7388YHZp6gAPnKAD/UVEXpBmptrmuBt3iKPnZ2dzc3NIAgURfF933FszPDDOACcEYDeJhlfJ7PH0CxVVZjhF0QxCAGiBEGAfv440o8iAlEUEdhLoujYEB8QhiG+yvWAHUgpSXBrJwIEoAZYVpKker2eSqUymcxeZb9cLsuyvLq6Ojw8bFlWu90eGhrCRIORkZG7d+9mMpn5+fn33ntPkqQTJ0689NJLg4ODxWLx9u3bIyMjAwMD77777vDwsKIoS0tLp06dCilqcWnx/OkzK1s71d3t8/On7i+tWJY1Nze3uLjo+/65c+cuX76sKIkf/OAHr75yOaCdHz73G8//8lcM4z/37ede+MULpXLpX/zWb/3Xn/6dzFHnzp67efs22vsXCgXP8zYergOd4UWJRMLQNd+Hd+26LqL9DrqjKEVRkOnAd93LX8D2oKZpv3z+xaNAAfzJj39EHPbRdO9Rg71LAQDIjgDzgqnEzt6+5/vTk1OiyO3VqrV6Y6B/KJUQGFABdOT43akUeNnC0prvezMTI4lEkqLBIbLDAHQmD+B4OMfiOM7DrfVcNptTM2CMRyiAHtIn1ntgQAjYuRM42JESYMED4K2AugoD3/PcxaUljmWffvrper2xvbsPRFUE4heBF1gOeu/kFaHv+UAIUEAJUF2HgDAMdE0r5tKTI2O79XqrrYFAhqIg/0IAuiCKIsfxXMf1Ax9Re8SEvufZjmObjqIoZ05MC3Jir9nyLCeMIo6mBBasIhnCi/XiNsKAaPijCCYfug9SIrgfaYYszDAcTbkOrBMRVQ4ydJqu1+q1MIpymYySALPPgyqAj5gCxhTAIX6mk6U5jkulUhzH1et1/FD9Bif/fUoxYwrgsHdavP6RqkBMARypyxGfTFyBuAJfsAIxBfAFC/jVUwAkkgzajwEB84QIaIKpO9EPG4ZhWSbieYL3I5YFOUAUUbIshyHMC7Tb0NlOpzPtdluURMeFFECIQbMdWZZ8YviH3WxRFA3DEASBY1nbsuWEbOgGMAVJBZG/JIqGbsiyrCjK7t5eitiYoSlgNptFCsDzvL29vdHR0Var5TjO6OjovXv3RFHs7+9fWFjI5/NPPfXUK6+8UigUxsbGXn/99bFxeLzzzjtjY6MDA4NvvvHG8PCwKIqrKyszMzM0x967f//c3HylpW2srZybO7m2uVWr1c6fO7e+sVmvVc+dP//BBx9wHHPx6UtXr91yffN7z37vzXfeNfTmb3z/By+98rKiKN/73vfefvdK5DuDAwO7+/vTx6ev37hBU7RpGjyhM1wvpCKqVqsmEpCDYFmWJEm1Wi2ZTKL/Ak3TJF4OXMGTSZiGwGvheR7Lso7jHBUK4Ec/ws48jtv3Avk68/ZdV7+Qiizb3tndbTRbg33lQjG/ubOt6cbw8EhSEkivumtKAe17Mnzv+dfuLPT3FYZKBZ6XaBDwd+IC4HDd4ECE8iFEDO7puj46MMRAXCXE46HEHV0tLcuybBu0/SSZEuQAJF0ALf/CMLD8wHFsz3Eiz2tWarVm/V/81m8pyeTy8irLc0mRlyVRFESamAGgaaXve67te57vhaEbwlE8DwQwmq7xTDg7ddwLqbauCwKvCIIsSzwx8yeyF/BHcFwnCIDQIeaIvmXZ1XrD94O5maliX9/6fqVRqwVBkE2lysViQlEiQl4gBUBsCkmZAC4SAQN5EB4GdA44m8BxLB1BGAEwbt0BCrz7WrpWq9WoMEolwUQDXQZwkQ9RAGH0b3/ntw+PbKJ/+Ee9xaNf/d6nHOj+/fuH+Nn6FS3d0/8LglCpVA5Wvhda8RWd2ldw2JgC+AqKHh/yq6tATAF8dbWPjxxXIK7Ak69ATAE8+Zr2VnyCKoCe9PfXnC5mugEy8X2YC7Btm4B/yzTNVqsF8mjH0TQNO9iGYUgSyP5TqRQG8lEUeJ7bts2wjB8Eoih6jguEARXphpFOp13XxeZ2u91Op9NILiSTSSAawiiZSqJNAD4B5q5Fab+yn0mn6W7PXBTFVrNZKBbr9Tq6/e/u7hLPv9GbN2+m0+nBwcHr169ns9mJiYmrV68ODAyUy+WrV6+OTU6Uy+UbN25OT0+n0+p77747MjRMRdHOxubY5CTFMivLy7Ozs23TXVm89/S5+XpLW11dffaZS3v19r1b15++dOn27du2Y52ZP7O2utVo7H/7uedWV9e2Nze//53vXlu4Xa/WLpw5u1upuEB7APrKZrPLyw9pmspmM4ahkd6+gSELySTIHNDkT9O0YrEoSRJCfcdxBEFAnYWmaR55YCjgUaIA/hSBOU7aA6ru5ucdEOETtzzfr9UauDfGxkY2NjbCMBodG5UlGZwEug/wDqChu96otRfXVk9MjadTKsfyXctBdB7ouFHiVAAKAXw/WF9/qKZUJZEAy8koDAHhg/Be1/Wd3d1mu0W4FQ7G72k6IPZ+YUAG5sEZD/A0z7AiC9dFs8x0Ov2bP/yh3mq0DJ2NWGLIEPpUBI12ANskFQDHB8i/kHToB57nuR7o/mmaTipJQRBgYZQegFgA/j8IAtd1PSAMgAhjgUBhIiqyLcswTEkSc7k8yzLbe9uGaRYy+Uw2y/Ic1hONIYB8C4AOIIMJBx5keUIDMCzN8Dxnug4md/TgPeJM13Vt265UKoZh5MgDTvWRSUJHSEGH0b/53ZgCeMKf6r2YSY7jMJ2hWq1+BP8/4UN+HZaLKYCvw1WKz/GJVSCmAJ5YKeOF4grEFTgCFYgpgEO8CF8iBUBAVUcjHfi+EwQwkY64FGcETNNsNBq+7zcaDXzPa2trfX19QRDIsoxda0i5syHPr1QqtRpNiFhnaNsBtTM2/yEywHEkSTJNE6MHW61WJpMRRXFvbw/74Y1GI5VKBUFgEO4AXNlZNpfL7e/vMwyTTCa3traSyeT58+fff//9VCo1NTV1+fLlXC43OTn5zjvvlEolnPMvFArlcnnh3sLU9DQvCIuLi9PT00EQrK89nJ2eNg1jY3Vt+uTJequ5vbk5Nze3X2vt7WxdODvX0s211dVvXbq419AXbl597rvfXVhY2NnZOn16vl7TNrfWLl265Pn+lStXvvft78iZ1K/+4ZeqrAiSODk5ube3t7S0JMuy71GpVIphqb29HQQA2WwWxRHVahXiEpJJy7ISiQRqKDCFQRAE9AZvNps8zyOrQtO053kvvfDyp2y1x98qn7jI47/8T37UoQA6kwC/hgKA8ZIgNE1rZ2en1WrJsmhZdiqVHBoaEiWJJib2+ACAS/teSD1YXHUce/b4REKUGAZAeycEj0BwoBw6ZgOd/w+jyDSN+/fvDwwMptMwiu9HoaZBr7vZbAZBwIsCD3oTsJ8kQ/Kdg/IcJ0qiwHMCL3AcbEJotjNQ5LbWvvTMxfruvmU6qBbwIsgIRFAN16iTL4hLEg+CEKiEMAwdx6nX632lksDztu0AccEyYCRAOvkQyEnuJqB4wOWA2AkQhI8SA0mUshm1UqmwLCdIUsTCAXpzIiAXD8F3AJMDYU0y+kDYEfgrSzMcA9YJhmN/YocfD2Sa5v7+fqvV6uvry+fzH31mRDFh9HsxBXA4H+ro/49BJ73syX+eIwBY4JgCOJyNFq96RCsQUwBH9MLEpxVXIK7A56pATAF8rrI93oseH5gtrq4cHPL/lF8rIZyPPHrA5uC5kDYjAB8EDEEAtv2g6CcPy7JQC2DbtqZpm5ubqqpiQxsXVBTF9TzLtlKplGWA9b3neQzHJhIJTBx0XTAdSKfTjuMgcVCv19PpNMdxlUolk8mwLFupVLLZrG3bpmmiKSDLsoVCYWdnh6KoQqFw7969YrE4PT19/fr1YrE4ODh45cqVwcHBsbGxy5cvT0xMDAwMvP3228VisVAoXLt2bWp2JpfLXb16dXZ21nXdjYfr01PHHcfe3tg8ceb0xsZmbX9/ZmZmc7eqNWtn5k7s7le3traee/ZbTcO9c+OD577znY2NjdW1ldNz84burK4tnT9/LqKo67duzp842dB1xzTTCeXhxkYqldre3lZVNZfLVSvNVCq1tb1JUUEmk9F1XVVVwzCwq4+QEmcrNE3L5XIcx2EuAPomICxEBTjqAl74u384GhQADAL0Nk9vp318y4UkA7Jeb+zv7duOpaogGMnl8oLAA5QmjyhEBO0brnv11t2+QmFieIAH3T5I96FK0C/vqgA+6uoP+vZKpXJ36cHZk3OWbVcbdVQBgB1jJiNJEkHqBCeTeECW9MZJO58AdBaBPHbS4Xxsx7Y9f25mtrq35zgO6GIApJOwPXI+0JqnyetQBIHJgcQBEez3TcN2nZHhYc9ywFCAJXmF5NZAMO848P0Q5vQZMAqAPAPA+b4fUFSUVlMsy/qeH5Kz6y6O92vUUwEAeiRrhmHUowA4huUJDUcTB4GPi/xxEd/3kQXQdb1QKOQLeZ4DiqQzDhBTAI/3yfzpz+r1/A8+DfE/TdOaBm4RT+I4X/s1Ygrga38J4zfwWSoQUwCfpVrxc+MKxBU46hWIKYBDvEJfPgVAmpphFAEFAN4AKECGmWcPhcRIByCSb7ValmWhfT0CV0mSwAuQIBDPccHl3jQ44qDuOA5K34MgkCTJtu1MJpNIJLa3tzOZDMb+lfvL1UoVrcvX19dlWc7n85tbWwlZzmaz9+7dU1W1UCg8ePBgaGgol8uh+V+xWFxaWpqenpYk6cHi4uzMTCKR+OCDDyYmJ6MwXFlZmZqZFiXp2rVr8/PzURQt3Ll7/Ngx27ZXVlbOPn3B9/3b166fOjXXMqzVpQcnpie3GNsHAAAgAElEQVQ1w15dW7v41FN2QN+5fuXs+fOe591duHPyxKkoZK988O6lSxeTqvrG25eHygOWY+fTGc9y1jc3crm8prULhUIYho06zDXoRrtYzDuOo+s6z/NIfKRSKV3XEfyLooh1cxyIkcMUNygjIV9s25YkKZfLZbPZP/q//+ORoACIHeBjUQBEdW8Y5vb2tmFoNM2USqV8PgeW+GBaRwIEYbeFVOjX2u2bi8vT4xN9+TQHNgCEAqAfUQDoDtgNCAQ0C0b3jebW9tYH927//+y9+XccZ3YlGHtE7vueQGIHARLcKVWp1nH3eOZ0u8/8EfPDeKlu97i9zZk/os+Zpd0ul+2ZH3u2drlddpWrXCpJpCRSXMQdBEhiz0Qi9z1jn37fiwwEAUiCVAU3l0hWURCUGRnxvi8SuPfdd+93336HpZlmtxMOh/yBgARdfoFnWKKlB508w4JdHjwIqUDRtEFBn52hKAZ66UABYLu+1elzAj+ZyzZqNdiUpMNvoXDT5Cw1gKVRQABvmpRhAAWgECt+wzAyiZSmqbKmmqTPb495431Evm9yLCfRHIQKEEqBNPehnx/0BeHGI5IFfGvrC4cKYDQdYJKywKsEnmdMWpaHrAham6Pn/AkNoWlar9fb29vr9/vJZNKeCEBHRXcQ4CQ+0BH/UxTV6/VUVT2SIziJ933Jj+lSAC/5Armn96utgEsB/Grr6R7NrYBbgf+yFXApgBOs/1emAOxzOtybPfDb51EBASZF6ZpumCS9HLuXmAKoqirif5sOGAxA9t9ut3G+HbwAANGAfZ0oCOFweHtn2zdSvFMU1Wq1BEFAf7tIJGIYRrlcjsViqgqkQyaT2d3dFUUxFAqtrKwkk8lUJv3kyQo4Dni9q6ur4XA4m83eu3evUCjE4/FPPvkExcxbW1uzs7OiKG4Vd+ZmZ2VZ2d7Znp6aarVazWbzzLnze+W9zY2NM0tLYFO/vX16cbFarewUixeuXDIM89Hde+cvXmz35Mf37k5MjVM0++jBg/Pnz0le/8cffnDh/IVUKvXTn/79/Pyp6anZv/5PP5ycnIjF48XdUj6bW1l5Kgqi3B9wPB8KBvpAeXCtVoumwfvQMPRwOFQsFk3TREMESZKwE0vT9HA49Pv9WOFut6vrOsuyXfCTA/0/xijGYrGpqalcLveb//3neacdf6scuV+P//LRIAAcxtltPrzTyHVBDCSkA4LzOfggZLMZj8fD0Fa+He4tQ9c2douVveqpuTm/1wMgHdPuMBQAvyJRhGj7J2uqMhiWd3fr9Xqr1draLeZSmXMQ7mB4fF4R5gjIEWAQn+QVkjkL1OQD7AdqwFIYYDUsd0My5D9U1E6/GwwEYqFwu9XSIFkAFBkIxUdEAjoUgEEAHoHIZ+AvjYjtBZ6PxWIwSaOBm4Ndc0Tgsqpomg5W/jTL8RzHchzPMTSjaGAq4JU8AZ9fVsFA0hbskC8YwsqZhqGRtANQAQBoZ8CSUxSEQb8P18ZxI2UDsQ90PCw1AWYEdDrValXVtGgsGgtHeIj5ILSMbv72b/0PJ0c2vXl2gCbHwdQPRVE443OCPzBetUO7FMCrtmLu+f5SFXApgF+qfO6L3Qq4FXjJKuBSACe4IMcHZgcGAT6HAjhwuocpAPIEGOSGZDdMNXcomW2DAFmW0a9O07Rut6tpWr1e7/V66Hxm2Z6xbKvVSmcB2AeDQcMwmk2QxyMU8fv96ImVTCbr9bokSdlsdmVlBU3ynz59ms/nvQH/5uZmJBrlKLpUKo2NjXEc9/Tp00KhIAjC48eP0+m0oii7u7vj4+OCJJbK5enp6QZ5TE9PV/b2Wu32+YtXitvbe6Xy3ML81tZ2s15dPDVfqVS63e75y5cajUZ5a2fp0oW9ant95cnkqSnTYB7du3/69EIwHPzoww/Pnj4zMzPzwx/+cHx8fGFh4d13352cnOx0OoqseD2eSq3JAuziBHCd41rthq5D0UgCPAtzEAzTaDQ8Hk8oFEKZeqPREEWRYZjBYODz+er1uu05zzAMuiTIsozT2uPj4xMTE7FY7L/5tf/25IDZ8XfaAQoALess7/4Xz89Snut6p93e26tiumEmk4lEIgCgCd4GksA0VU179GxFoNmpiQmczD+SAiDvBVTUdqVsKtqw3wclPEXJBFZFIqGJiXHI7cMdjIAdET5REyCJgHTACCQDL4D2eugUADMJpiErSrvbScUTAgfeFkgBYDPffhygP2ymDMmyfh+mYPx+P03TiqI4+RFkATSSTIAjHjx5cByH+Zqaqvo8Xp7nweDQ+abgUIihHESkY1CEoIOMQNxOvR5YTmKcJF7mgQ2DGh8wMiTSnk6nU6lWZUVOx5PRcBjDPg3D+J3f+s2T22lvDgWAUX/o/+fi/yN3lEsBnOBvD+6hX74KuBTAy7cm7hm5FXAr8NUr4FIAX712X/jK4wOzp+trR87/f44pgBXoZg92H8JvhqkimrV7iQhvEOQjF4BoH7kANLEfDAbNZpOm6Var1W63JY+UzeVKpRKiFIz3k2WZ4ziPx4PUQDKZ3N7ejsViyWTy3r170WiU5/m1tbXx8XHF0Pf29tKplK6o1Wp1bm6u0WjU6/VCoVCtVtvtdjabrdfrg8EAMgI7nU6vOz09vb6+rijKmTNn1tfX2+32xctv7+2Wt9c3FpbOrKystBq1ifGxbrfb7XXPXrzYabeLG5uL5881W4P11ZVT5xY0xVh5tLx4+pTHI3708cdLC4unTp36u7/7u0QiEQqFarVaoVB4+PChrmrgD8dLHo9XFMV2s6XpmmloJmWgryEJfhtgDDjDMDzPIwzu9XpYhHa7LQjC3t6ez+djGEZVVXwVQsfZ2dmJiYl8Po8+gl+79PWTA2bH32lAAVhz8fu281Y43QtW9daQvGmasjysVuvtdhuFAPl8nvScCQVAJgGGsvzp8sNcIplJplmOINiRCsDS7pMgAArCB8xqtbZW3EqGoz6PV/JIWFvDMDd3tnK5XMjrVyF4D/csbWJ8ntWz/wIKAGcTNHLinW5HlpWJQkGW5cFgYGFvx71gi+2PlNzj7eAjD7uTbz8TETjeOIgSkQKgaRpV+qqqBvx+gVhp7Jv2myyRAMCcDmEcKLAI1HWGNb1eryyDfyFL5gpsFYDz9rfMC9F7gVRH07Rmq1UqlRiaTscTgUCA6FZcCuALP5iP9QTTNHmeDwQCeMu7/f/DVXMpgGPtJPdJr0sFXArgdVlJ9zrcCrgVgAq4FMAJ7oPjA7NnG+tHngf+3n8kEfAZ/f/9wximpuvQb8T8M/s/2G1MpAAQ/6OSH8fXW62WYRhoBS+KouT1EGE8LUlSp9NJp9M7OzuSJPl8vmq1GgwGE4nE9vY2ziSXSqV0Oq2q6l6lMjY2Vm3UG43G+Ph4uw7If2ZmplKptNvtmZmZlZUVhmGSyWSxWBQEYXZ2duXpKicIhULh1q1boVDo8uXLD+7fp2j6ra9/Y3V5ZXe7ePGty7dv31blwdREoVar7ZbLp88uSZJ06+Prpy+cF8Tgpzc+nj0zz7HCg0/vnT17OhwN/+QnP5mbml5YWLh161Ymk6nVaujbXywWRV6Ix+P1Rtvj8SqKMuj1DcNIJGMMAxALL3k4BHt2tP1HAsXr9WI4Yr1eR7f/brfr9XqRWzEMg+M4HHOYm5vLZDI+nw9R7pXzb73EFAAGBR7kk0ZWeVq73S2Xy4oC4HxiYiIYCFrRehT4BbQ77YfPVucKk+FQiGEg5d4ZVsew1lyASVGqqt69e9fg6MW5Uz6PBwcEyLOpeqtV3C2fWVikCUImQJcGoHyIAhgZAsA/UQVA0v7giSZlYnYgbVKVejUUCUdDEfRvtw0y7XNzdtoPE2qappH9L/j9AWywOx94syCDhiwAUgDEklDuDWBOJBQIEM9/K3qAMtnRYIBmUQCaoWoawxgej2cwGNj4H8MLnDW0D4IBBviAc1DVZrO5trnBGVQum0skEzRNuyqAX8lnOsuyfr8fAz5d/H9kSV0K4Fey09yDvCoVcCmAV2Wl3PN0K+BW4DgVcCmA41TpKz7n5CgAp2HYZ52cSenEEtCKJSedQws9oOwZpwCgmako1ldE3ozf3NvbAxu8Xq/VbgHWpWhN1wKBwMLCwo3rN3x+n9fr3d7eTqVS0Wh0bW0tHA73ej3DMGZmZtbW1oKhUC6Xu34TYv/m5+Ye3n+gaeqZM0v3792TFWVh4dTdu3dFQYzHE1tbW7zAj+XHtos7gigmUslPb98JhcNnz5199PChx+O98rV3bl3/ROT4M+fPXrt2zSuJ33jna7dv3a436ucuXex1e/dv3V48fzaayH38/nu5yXw8lrz67nsLi6cuXb7wH//qr7yCmEgkTJNaWFi4fetWpVr1+3yqpvm9Pp7nd8sVUZQajUY8GpMkyeuT/H4vyhDC4bCiKIj/e70ewjyfz4fUSaPRQKiGyn+UjgeDwXA4fPr06cnJyXg8LkmSjS0vn7vyMlAAf/6Xf4mz+TgJ7wD9Iwu6fVyOanwQ+8tDZa+yBwQKzwcDgbGxMWKkZwHRvUplc7d4amrG6/HuH3F0PHTvI3UwG83mtQ+vnT53tpDNcyzreCvKMKm1rS3eI40lY7puwF41wGMPLQAIjB59AW1y0itnaJOmgQJAMmBEARD9AKUZ+vOtjYXZeV3T5eFQJxEZTi93a2DBGi4gIX5QFIuTwPzLRqPOcVw2m4Mpex3yBXHuAPggIgOQiZsmOSGSM8Aw0NonEwGqLIdDYUkS8YWEAiC6CUon4glw7BgMhialIUmEf9seDU6dglOq4DAIME3dVFVlZe358v2HkxMTMzMzfp/ve799gq4Tb8ggAOJ/QRAwSPXwnes6ArqhgF/x1wL3Za9sBVwK4JVdOvfE3Qq4FTiiAi4FcILb4vgUwGEvAGdH1lJFj+DaAfz/WTIBzDsjaArdzmAuwKkdwIwx1DNjP9PG/zZBUCO26mgIR/LhPYWJiVazKXokbF16PJ5SqdTv9yORCMhlDT2ZSFZrVY/kSWfS9+/fTyaTp06d+uijj+Lx+NnTp3/y45/4fL65xYWrV6/msvlLly6/++4v/AH/qfn599973+8P5Mbzt69/EoiEc+NjW+vrhmFMzcxWy3uqLC8snbn36acBn//spfP3P73LcfSVr3/z9q3b3XoF5giGanmnuDg/n83lfvbTny0uzufHsu+/9/6FCxfW19dbzY6iaBzH+ny+TCZDOIvI8+fPJEFKJBLVarVQKGxtbUVj4Wg0fPfuXb/fn06nW62Wz+dDgiMQCLTbbVEUK5UKTgfgmMBwOKQoSpbldDo9Pz8/NTVVKBQQP6CoG3u/Lw0F8BfY7bdC+xwD5/CdEeAekUXQV6dMStXUTrtT3C0pusay7Pz0NC/wwBDAS8y1nZ12qz0/NS0I4v4wATTncSgAHlAHXX+0vrn27Ml3v/HNQCDgCAiAJ+imoRr6o4cPL1w4Dx17zWBIJIEJRAEcgwXwDecHL7Q4AJIVSB7wNCsZz9LJ4/be3Nn9xltv7+xsqTrQXHY6AL6Ko8C5AKkccBxkNYoCf37WlFiG0SlV0Ybl8l7AG5woTLRbLYqmdYYyKZYM5OumpiiqMpQtXwCKZjie41mGIwEBnUGv3++nUymRpUGGQLGYL2CaDPTyTV3VgEgyTTMQAKEB7hb0ArB5CDBGxKmK0ZIhf2fpgyDMgCrtlv7mpz9Jp1P5bH4qP/7Hf/j7J0c2vU4UwGd9crIsfEp4vd69vT17DOQEf068sod2VQCv7NK5J/5VKuBSAF+lau5r3Aq4FXhZK+BSACe4Mv+lKQDLkdyiAAzNMEGB7LxgtCtDFsD+23Y7w+/out7r9VZXV1kW7PF6/b4iy/5gwOfzYS7Aw4cP0+l0Npt99OhRLJmYnJr64IMPYrHY5OTkT3/60+np6Wg0ev/+/VQqNTk+fuvmrWgsFonH7t+/PzY2MTc3f/vWrXgins/lP/rwI7/fv3Th/D/83U/iqeRb73zt6nvvS5I0t7Dw8N491qRPnT1z/dqHfo/31Pml3e2d7e2Ny1/7hmmY925+PDU11deMh/fuz05OX7ly5Uc/+pEk8aIkpNNpn8+3urpqGnQuN7a3t5fL5RqNxt5e2ePxdjqdqYlJnOpPJpNPnjwRJT4Q8LXb7UgkAtZumiaKoizLsVis0+n0+31d1zHqzzRNnA6QZTkQCASDwdnZ2aWlpXQ6LUmS5Yq3nzz/0lEAyAE4KSGLArDG9vexvEnU/rIi1+r1vVqVYRi/JE1MFMgMP+jSn21tqIo6PT4JV+2Ar9Cqd8BZyjCu3rzjFZhzS0sCL7zwXylKp0zdNNrt9tra2oULF3RNZwj8MkbHAAqADMXQQFuYCJVtHkGnrY1tt2dxb7frnWqrcf782WplDw388G/Lcs+EBEObAmBpg6JNEDLQIjmORlO6rCitdpem6VwuJw+GBigPePTkU8EJUesNhr1+X1U1nmFEeAgCuPoxhgY3znA4iEZCoigS7z8SMUh8AU1TH8oDNJJAQgSpPWAicBDCEdmAFABe8osUAEWb5nAwvHH3ttfrbTSb0Wj0z/6X/9WlAL7yxzrLsl6vNxAIYA7I57ixfOW3eG1e6FIAr81SuhdynAq4FMBxquQ+x62AW4FXpQIuBXCCK/WlKAC773fgl84jcwG/0CYQj2ZjCaICAGsApAOcY8bOpDEE/DYdgBPUyAgQNzh9Z2cH8/AQrZmmmU6nNzY24vF4KpV68uRJdiwveTyYCBiPx2/fvo2ReNeuXRsfH8+m0teuXg1HIpMz01evXs3nxzOZ3KeffppMJtPp9N07n0bC4VQ+e+f6zWQmffrc2ZvXr6dSqdn5+V/8w88jodDcmcUP3/sgGg6//e1vPrhztz/oXP7aN/r9/r2b1+fn5qZOLf4//+H/8omefD7f7XZn56aeP3/WbDYlSep2u4lEKhqJr6+v+3y+YrEYjUYkydPv9zOpdLFY7Pf7Ho+nVqtJHp5h6EAgoKpqo9EIBoMcx5mmKYpiqVRiWUgK7Pf7PM9jjIKu6zzPT5HH7OxsIpGAzDwWVOUHluBlUwHgHnDicKQATNvMD7eQ1Vo3dU3v9LrlamUwGHAUNTk5gQ4IpmmurK+xDDuZL3AsxvWRl9kCflDlQyN/KMu/uHb9wuJ8Kp1C2bxzEAApANM0d3d3KYqKx2ICy0OCwIhFgB46ROhZYwzWtDwhLBia0V+0z7et+HXZKDdq4XAwGY/XalU7HYAgfIqmOROgNXErYGge8gzJQAEDw/80ZVDklIaq0m63GZqORSI0RZs0bAmwDBz0ut1uo9kcDIeGYfA0C84RPq/X5/N4JJHlTdPs9bp9uR8kXn0CD9+hTBZOAyQEMkZsSBLkINqfAPbJH/AFPEIZZFI8CxYD61ubkiSV9/Yqjdp/+Mv/06UAjvmxfjhjFQNNSqWSJV15kTM95mHfkKe5FMAbstDuZWIFXArA3QluBdwKvE4VcCmAE1zNr0ABjBqb+2f1y1AAI2U0DgJARqAdfnYYTth+aU4KAIUACHh0XW82m+iTv7axjtyBJEk4IDA3N/fhRx9l8jmPx/Ps2bOxsTFd1+v1ei6XEwRhdXV1cnJKGQxKxWImm43EY7dv356YmMpm8x988EE6nR4fH3/vF78Ih8KFqclbH1+PJZPjUxO3bnySTCZn5+euf/hx0Ocfm564e+tOMh6fP3tm9fGyzyedPnexVCytPXl48eLF5Nj43//tT7LJFGb4SR6hXq8ahpnLZcn5TNSqkHoYDoc7nU4ikRgMIC6OZ7m9vT2vF1LcwNUfsupg7B+brjzPY4AC6Lo7HTR+l2WZoqhms+n1eoPBYDqdXlpayufz4XBYFEWWZQ/UFju6LyEFQOT0LzbqcdJ9NLuP0/U4FGCQsL1Gu1WtVhlDj8XiqVQSJ0eWnz/3eX2FbJ7Aetp+CaEYrPF60zS2SsUnT9e/ffmi1++3lPy2HSBRARgUNF2Hw+Hm5mYwEEzG4jRN2RQArZPGODIAlrmANdMAxgQsCQUc9c/tPr+mU+pQbjTriWSC57l+v29nGeq6LmtGp9MdDge6plM0zQtWwB/LcMScz3onigI3gd3dXZHj5yany53OYDgYDuVBbwgkiKERXwPw3gD/QobleIHjOZbjBJ43DH3Q6/Z6vWwqkclkYLDcZMnIjcJykCLh9Xphv2GeAdkqjihBIE+c7MBoIACmS9DyQBJEQ9fbnTbDst1ut1Te/d/+7b91KYAv/Fg/PMzPMEwgEPB4POVy+YBa6guP9mY+waUA3sx1f2Ov2qUA3tildy/crcBrWQGXAjjBZf2VUADOjr3dJ/x8eephCIqSauIMAH8fzjnDI5vEP9AWAthOAU52wDCMfr+/vbNNYHBLUZRmE7rl+Xz+6bNn0URcUSH/L5VKy7LcarXj8biiKLVaLZfLdVqtfr8/NTXVGwwqlcrU1AzPC8uPH2ZyeVEQHt67H0vExwsTn1y7mitMFKanf/6zn4ZDoQuXL33wi/clls9NT9y7fScVT8QzqXqlqurywmmQlN/8+KPC+Hgkmei02vlM9t69B4ZhiKLQ7XayuWwgEFheXg6HIqXSbiwWQ1c/hqZrtRpWBfMOBUFgWbbdaQwG0OQXBEEUxeFwOBgMALYRxTsAN+Iqh15xyWRybm5uenp6fHw8EAjYju7OLWWX+iWiABzW/0QFYE2aI/gfUQAAtAn6JwQAqANAQt8bgHa93+8JgjA9PU0ZpiLLD5+uxGPxsXSGqNlBpW8jKAwawBn467dvcyx3Zek0J4DMHs0IbSGAQcwHQWCia7VarVqrT01Ns7RJgzCenJkVEGjdEOgCgJAYxPMjFYBpwLcwAoOmYSafMsxms93qddO5DGuCdh9M+3v9QX+gqMPhcCjLCk2TFWZphmXB2x9E+MR/kDAkHDng3m651+lcuXBJpahao6FTJkexEmnuCzxPUZSiKvJQVslNBrcZmVYwdH3Q7xaLpUQkvLCwALmbimqYBmuaUeCMJEGUGIu/IEwd3qujaf8RH7PvBTAyR4SlYWgm4AeLCpzI0HXtP0d7/s//0x+7FMAxP9ZtIoBhmGAwyPN8vV637BvJPrZdGFxS4HBJXQrgmNvMfdrrUQGXAng91tG9CrcCbgWwAi4FcII74SWhALCpiIkA0LSkQAuAj/3EMofZGObbIf5HFQCOA+D38QHIaTjc2tpSFOXZ8+fJRILgLtMbCtSqVV4Qx8cnd3fBJjCdzuzs7Oi6Bq57laqqqZOTk+XynqIoY+MTw0F/Z2t9bHKq3WjWK7X0WM7v8y3fvTu3eCadH3vv5z+LRqOnzy699/N3vbw4uTj30QfXsqn02Pj4Xrm8U94+c3Ypm8p++MG1XC5PsybPcV6Pd3e3oqpqKp3a2d7JZDKNRgMT1xVFiUaj3W7X8vAzzOFwyLJsMpmEEQBJAhd3dSiIYBEnimK327UVEDzNaLouy3JfHjIMg+6Ak5OTp0+fzmQyHo8Hm/92d9oGDC87BWCfs42hbVgO8Jo48xNlPOwe08AohDJR1Oey2Wgo3O/37z5+ND42lkumiSU+6NLJbiMEAkH5BmUOZfnn7189NTs1MzHOMSKq962/kX4a3YgYY7G2sSn6vJlkjCaQHkT7B+5UAs7J8AJwAORZ2EgHDsLWvxA0bWiq/nRtfagpZxcXG41GE6iogaKoHKOJksRzHA/tekMlTya3CdwytmsAzCDQVK/b63Q6+Xze7/Prhs4JvAQ0Eeg+8Pw1FRgFvF8QylMUyGd6vT4YyxnG+Pi4oihDTWEY1ssL6UTSHwgwvMQASwKkgZMCsC/Bvm7nXAAYEpomy3I8L/a6XfRHAAdEVfvdf/U9lwL4Uh/rDMOEQiGaptvt9mH/f9f8/7OK6VIAX2qbuU9+1SvgUgCv+gq65+9WwK2AswIuBXCC++ErUAAH3P7x5D7LHeALHQEO6IotLQBl+aIjxrB/wbWPZnsEItrHEQDbI9COWDcMY3d3V9f1lZUVmqb7/b5hmrwk1Ov1eCJ17vzFmzdver3e6enpDz/8MB6PJ5PJ+/fvh8PhiYmJtbU1VVXHxidbzfrm2tOJuflWrdGs1VNjOY5mNp+tTs6disSTt65/lEqlkunUnZu3Y6FQYX726nvv5zPZt99++/Hjx1vFjdm5WVGQanv106dPr28863TaFEXznBQOh2ma3traCgaDpVJpenoacVq73R4MBijpz6TStVpNFEV0OoDwv047AC6HnlarJUnS9vY2GoO1Wi2eZqDXapqKpnq83lOnThUKhZmZmVQqJYrY095Pk3Pgz30s+jKpAJxbyqYtRpP5+xQAAluLArAi9zS91+8V98r9fp+h6cX5U71e7/aDe3Ozs+lY0gq0t2gPpADgvXTKrFar12/eefvyhVQ8wjKC3dy2R/px3oCGZj/A706v9+TZ6uLCKYHmrLn9EcZHqYJh+f/RQGqZpkZs8gj5QOb3QdECgg1NB9pLU+RyeffmzZu/8Rv/Qtf1arUq8LzkkTwS7/V6bRgPQBzs+uAAoCCAiX04GcoAUYCiqooO9Fl72E9H415eNDlUIliyfOTL8H4BXQnDsjCoT6mq0u32OoMeTdOQLkkzaDgfDoUkSaJYqAY4++O8DpIWIzmAkwiwQxxomuaQXaGZwWBIXBitTERDN773O24o4Jf4VEdGzzRNpPy+xCvf+Ke6FMAbvwXerAK4FMCbtd7u1boVeN0r4FIAJ7jCX5YCOBL/O3uAB/ugjkQ35386bGRtTxdjLDnkmTmmpg8/n+ixoSdpt/3tvADbUA15AcOAzvCjR49ARd9uy4r89NmzVDqbL0ysr697vd5sNvvgwYNUKlUoFO7cuZPL5WZnZ69evRoKhU6fOfsPP/tpKhYuzM0/vv+Q1o14LuOTPI8f3ounswtnzv6n/+//jUYi03OzH1/7MBoI5mem4ItQ+NKlS6zOOWMAACAASURBVJVKZXPzud/vC4UjkugDjXq/PT4+FggElx+vptPpBw8esCyby+WGw2E6nR4MBsPhsFwuY7s+Eg4HA8GdnZ1AILC2toaW/u12OxoLVSp7mgZIr9PpRCIRmqY7nQ6tG8ALeDy+YCCTyVy6dGlqaioUCgHIe3H4Hxfi0FD3S+QFQJbbMr4j50mgpQn4nRBO++J84r/3AgVg6IaqqdVmo1KpqIqyMHdqMOjfeXj/zOLpRCRKTP4YnMi3igBNekozjWfPnm2Xym9fvuj3CCwj4LwAIU6Inx+8Cv4wNMgNKMrUdG1je1NWjamxMdba5ygHsEgrGaG9og0HkGep6JquaWSMhUT0GaaqqbIsawpsUco0uu3WXmm3MDP7zW99s9Nq+TySIAgwJEAeeO2sBastWoQMKuzbOuqmhcuLe2VdVuKRKC+JTt9+hO6KoqBbBMewHI4VMLRpwFyALMt7e3uarCQSCa/X6wXxCEdxAhyYUACI/1F9gEfD7YRzAdbnAxFQ8KRoigIbled5uK2JBsIwzO/99m9+zofa8T+UjjzI6xQKiPRNNBo1DAMCTRXlBH8YvI6HdimA13FV3Wv6zAq4FIC7OdwKuBV4nSrgUgAnuJrH/217de25c+j36F++R2jE/q/ORLfjUwDQZyU+53an8UgKwAaxB2wCEfbbf2PK2lCWKdMslUprT5+tra+lsrnx6Zm7d+/G4/FMJvPBB+9ns7nx8fEbN26kUqlAIIDO/NF4cmdrM5uK5yanbn18I5NKn75w7t6dO7LSP3fprV5fXrl/f3xsLDuef+8ffu7lxf/6v/vnP/vx3/fanVgsNj4+pg4HqXTy5s3bimZwHMey5tz83HAoP3r4hGGYYrF46dIlbPI3m01ZlqvVqs/nO3369Orqaj6XL5EgAEEQBoPBxMQEEQj0BZHb3Nzw+Xw0TQ8GA68XggNhCEJRDV3PZLNTszNnz56dmJj0eCRUFhypxXi1KAAy9w8ifqKttx0BCKh0UADELAIe3eEAYhR6vYDHx/P88trTSxcvRgMhlmFBke5kl0hLXjONmzdv+oLhU7PTIsewNI/CdVI6+MtJAaD2ALaYod19tHJ6doahGY6DdjpFw+HI3L5R63XKe+V6tTnog10lw4O/AzEsUCC4QZLASlDX/QwrioLk93kEUWQ5U/RsbG6887W3teGAomgVtPcjpYPlgjjC/+BsCP8HBM6AUwBlWMoDfSg/39o0OSYTT/KQ/2dtA7ynNKAegJUA3z+G4cBBEpwmGfAKNJCHYhgmnUiGgkGQCTAwg2BTADb4t7kAJ0lhZRkytAieg3y32+MhN8Eeo4A7+3dcCuB4H+pABUYiFEV1u10X/x+vZi88y6UAvkLR3Je8uhVwKYBXd+3cM3cr4FbgcAVcCuAEd8XxKYCn62tOu6nPwvZHAs7P1w7YXUTHdaJeGkauTeJbhlPEDPZfyQO1zbbC2XYHwM6/UxpgEwRoE1itVDvdTr3eMGmqUqlKPg9Y6A9lX8C/tLT0wQfXgsHQ+fPn3/3JzyLJWCKRuvbBB9lMOpUfe776hGVpbyRuamqtXExlxzSDqpeLE1OzDEWtPnmSjMff+da3/vqHP0wlExzPUpTZ6w56vV4mnQ6GAtFI5Pad26l0ant72+8PZrOZ8u6uz+szKapebzUajUKhUCqVcrmcKIq7u7seSdzZ2c5m0jxQAMNsNvPkyRNV1TwesACUJKnTbBmmQdNMvdmQJMnj8YSCwaWzZ5eWlhKJhCT5AO6OvPNw9hwrh+J5guic1u4vjwrgL/E0cZKeePDhVwTuHsFngCne/sWRi5JlpVqr7u3tyYNhMpUcykMyIe9jWQ7IhBEFMNpaVF/VPnj/gwtnz8TjMUwNYBmAzfvBhKO5/n13QBOa4bV648nqk3PnzwsW0qZV0+wPhoqqqMqwUqlQuiEwMMlvsnBMSHAkJnyY5iAIgsBxoE0A5QemEPLVSqXZac/Oz1GqDj4FZAcbpuZMGbAmGkgqBJpcWN4Z5PJ1Te8P+pubm4FAIBKJgJgf7AMZW8avkIema6AsIGfFEgdKsC00wYGiVqvpup7NZv1+P8OwhqHbtx7wDEAW6CYF95rNCOBrGRBKwHF8gaCu6512R+TAugJfjtILlwI4zmc64n+c/3f1/8ep2OHnuBTAV6ub+6pXtAIuBfCKLpx72m4F3AocWQGXAjjBjXF8CmDl+TMn+DphCsDKThtpASzfMorexyE2BYDVwd6vjfYPWAOiIgDc1FQVwc/W1hbH8+vr67V63ev1DIZDVuCnpqbW12A4PxqNrq88i2WSAX9g5fFyJpMZn5378P13wyH/uSvv3PzkusiY2fzEQFZXHz9IZnJXLl780d/8DUPTly9f7vV6mq5wHLO5uRkKxhiG7nW7uVymUtnb3SsnEol+v59KpXw+f7vZ3NraBnNvmvN4PIVC4fnz56lUan19neM4v8+rqnIkEq7X64ZhCgK/s7ODI8HoB96oVElGoGbQlN/vn56anj81Pzc7F41FyfA/T1AX+tEDkHbEh0MP++WlAP4PQgFYkNEyPCdXwoIOH5rzqLcH+gNd/cC3z8LrJIfOMFRN6/W6pVIJXRWmp6ckSWQ5jgV9+mh3WV8AD7BTqT5++OjrVy75fT7c2wzLIvsAcNZSHzj8FIimXSdRlI8ePxoMhzMzM6FgUNP1oarpBiQy0pTmkSSPIILOnqJNjhwHkwbIF/bfNnFGzo1TNXVre5timZnJKU1RYMWBDbOGwHHnI4ngnPN3EjpIhLU77eJOMRwOJxJxjuBwwzCQCCATCnAvoJIfIih4+IOZEaZpDgaD3d1dhmGy2azH43F+BhkGoRIIBWAP3diOniyJRRRFwRcK12o12qTQhdI+Ak3RLgXwhZ/p6P8vimKtVjvs//eFL3efgBVwKQB3J7xRFXApgDdqud2LdSvw2lfApQBOcIm/MgVgJ1EdPrkjrQEPfPOAsN/pTu9Afxbyx/lmcEEHFOTAhA5cYY92Y//fMlojcgCkA5ACsC0D2+02TdONRuPJ8jJYoPX7qqFHIpFGoxPwBzOZ1M3rN1L5XDgcfvzg4djYmC8ae3z/bioRLcwuPrh7J52Ijk9OrzxdM9RBJjc+PTH547/90czMjCiK5XJZVYe6oUWj0YA/wrLskyfLfp9ULpfHJwo8yWZDL/datdbrdvP5/F6lkcvlFEUpl8ter3dvby+Tyaiq7JEEVVVLpRLLspjzh/gNHd26zRbLspwgBMOhiYmJixcv5vP5MKS4iQQbW03sEZS2BBRWqWlrrttZ+Svn3/qcrXb8rXLkQY7/8h/8xV84B0r2XQwJBbC/kdDJjzz2KQBCFSBLgkGPlb2Kqmmzs9PBYIB0wjmLOLBSAYBl0nTj00ePlKF8+fySIIjQiie8yWiTW8Dd6fgPOJyiNOi+U9VK5d13371w4UIsFhNFsd3p6SYlCgLPUqIo8iyL2X0GbQKt4BDz2zzaC3eHCYEF7W5np1SKJ+KpWIIAdaAADshwLJ/CkdWf05bPVsFUq9VGA3aXDxQQ1pZAvYCdrIlj/Dx5YCAlGm00m02cTInFYuDnRx7wSgM4ApKpsH9nIS2FKgCWZrw+LydKjUaDg2sm2o3RYrkUwBd+oDMM4yeP3d3dfdOKL3yZ+4RDFXApAHdTvFEVcCmAN2q53Yt1K/DaV8ClAE5wiY8PzA6oAD7HF+AwBXBYu32YArDQhaNV7bSsc1IAdjnwsM5D2fPtiHAQ/KMEwJ4UcCYIqqq6ubZOU1Sj2aw26ib0SAUEQsViMZyMJ2LxT2/fSWfSqbHC/Ts3E7FIdmzq7p1b8Vh4bGJ6IKubz1dDscRbFy/d+uRGLBYbDAb9fj8aDbfajUAgwNCQPtBpt5LJWKlUOnN2qdvtyrJcq9UEQWi32pFwOJ1Ob2xCqxbt/TmOMwwjEAh02i1FGSDaR6dDQRAgsI2EupmmyVHQ1M3m89OzMwsLC5OTkx6Ph2EgNp6Y57E2RLY92xwo0SCvtrzc8PsvCQXwZ3/+A0DpNmLc3z0EPx/BOb1IAZAn4Ir3er2d4k6/3w8E/JOTkxzH0hR4AYwCAYjhBNG9X73xSS6TnZ/G51j6CdL8J39I5/6Ft4YcQarWabbb7X67++67746Pj589e1aSJJbhIVHP6+VGcys0EeFrRMKA9AJek23T6LxBTEIBGIZRb9QrzcZkbkwQBF3TDBOS/A5sfjyafQvYHIENyFVVrVQqiqLE43HcXfgcfEebETMMA2UFoAYYoX3kUBqNRjAYDIfDPA9+AUgBWOGGpiWuwWrjlAFDmSIviKLQV+CEGZpmyQSHg8qh3ESAz/lMZ1nYPMFgsFgsOmed7IU7bIxygj8hXvFDuxTAK76A7ul/uQq4FMCXq5f7bLcCbgVe7gq4FMAJrs+XogAOzPkfCJk7AE4OYZV9AHX4V9gjVQAHKADSeMROozUO8DmJg/Z8sk0BINpBOO1kBPrtDsOyrVZr+ckKz/OqCgLper3m8/oEn8fj9W5vbyeTyXR+7OG9T5PxWKEwe/WD9xKJyOT0LM1yNz7+MJnOnJqZf7q6ouuGpimFQiESjezulkqlkiR6NzY2JicnMpnkzs5OMByq1+v9fl/X9XQ6vVsqFQqFJmTA97xeX71eS6WTEFvPsN1ut9/r9nodQRA8Hk+73Ya29lA2Yc68r2qaIAghf0DySBcvXjq1sJjP50UJwtsRr0KFKYsCsOfeyYqQXDqCkVEF72wdvyQUwPd/8APnmIljm6Haf18iYIsCyHVbswDwTXAIBBStquru7m69XtN0Y2xsLJFMAipnSEIe8UPQYZ7AaLbaH928eWHpTDqRZFkC+wnZQDIJrA62pQgYJdtphqFoerFc3C3tqkN5c2OD5/mlc2ej0Wg0HOU5ovUgGxWt/BiSO2gPAuDdYc/z74/Kg70FUABE/G9sl4q6To3lMmStDOIMCFb8+HIn8j9gt4GNfXyOoijFYpGm6Xg8HvD6KLg+axjBFguoqo5niioAluUZhjYMHccBhsNhJBIJBoOoYYHNhRtnNH+DjBuyACxN+zweTdN6w6EoCOCqgBQATKNYFM6/+t7vfM6H2vE/lI48yCudCID9f5/PZ/f/D7CcJ/jD4HU8tEsBvI6r6l7TZ1bApQDczeFWwK3A61QBlwI4wdU8/m/bK8+fIeQ4DLw/yxfgSO8Ay7Ts0HGcHU7nBTvixy3oQ4ai9zuZh6tjCwrwvbDtjxBFUZSDxoGgFIB++OPHK/F4fGt7Y29vzzB0pT9kObavyCzPQUCaz7++9jyXzU0WZj68di2Zjk1PTfcHg6dPV6empit7NUVWYrHYXqU0PT3danWq1Vqj3hgbG1tbW7t8+eJg2Gs2m+1uh6bpZrM5MzOTSCTu37+fSCRWV1d9UiAcjvACqxkkwnAodzptiqIVRQ4EAqZpNptNyjTbjaYgCAzHDRU5GAym0+mZ6ekLFy4lk2ns3NpWeWTkG3rmNv4f4UaTotFh3rZms1gAmqZfGgrgz8kmszijF8bIX7QDhJ4za/kCMJBDT7gN08DcPoJLtXa7VSwVe32F5fiFhQWfyGu0Ccp88gwNpkv0Yml3ZfXp25fOBXxBq/OPfoQkmZBwDiSkkBAsJkXphlZvdRXd6HcbvV5f4nhI+9P1Vq+7uLgY9PlZ6JYjSofGvUkuBYP9RsF5QEMgBeC8p+yuL66XqqqrWzvRUDCZiGuKTms67BBgAvblAPs+AqNDH5bGDIfD7e1tURTT8aQoiTQHe4Nl4SQRuWsqSdAwVaIiYTlWJDeRrukqBgSoqhqPx4PBAEN8C51ZgE66Tdd1lqJ9Xm+328VD2dcL62gSWwqK+t1/+T2XArArYFM5NE0Hg0Gv11sul/Fz78Dmd06CnOBPhdfo0C4F8BotpnspX1wBlwL44hq5z3Ar4Fbg1amASwGc4Fr9o1EANs6xQekB4uDzKQDnr8uGqZEm9rEe+HboAoDDz6gLwH9FRgAN13UN4JCmy3fu3I7H48+erGia1h0MOIFnaPrChQs/+4efZTK5K5fevnr1qqL24/H4t771rR//+McURUmS78rlt0Kh4K3bN2RZbjY7/f4gm8lOT0/fuHFjYmK8WNru9/uqri0tLd29e/fChQv9fr9UKsmyPBgMMqk8w7Aen7i9vckwTLPeALSWTm9sbITD4WazCebtmtbvdAN+vy8YoBkmlUpdvHgRAGcwzLHQaz3Am1ia7VHHGMtLEu5eAJAjI3mAoy8JBfCn3/8Bw4Ln34gDsMIBLKzruFTiDvhZFAD0+XVDVxS5XC5v7ewaJjU5OVXIZ3RopIN6njIpjYb29aPHy0NZvrC0wLMi2g1i7KCl/0dNgEVaAR3Q6fVWnj2PRCICzwJmEyDej6KoDz66NjY2nk2lRUEAt8BDFICNhxlQIoAKwP7O4d08IrDkx6tri0vnGUPTB7JuAgWgaZAOYL/EvrkwVMAeNHCaBfb7/adPn0bisUwsIUoiRd4ayQKy+YEp03SFmCyCMwA5M+jzozXg1taWIAiJRIIEBIAhhUW4EKRqO3FCcJ1u+H0+WZaRAhgxFCNfBfLPf/27/9KlAA5XAHaUIFQqFbu8NiX0OYqnY30OvqlPcimAN3Xl39DrdimAN3Th3ct2K/CaVsClAE5wYb8UBWB3Fw/8PnocFcDha0DccpgRQNNyu4ONkmanmh0pADyHA8SBc87Z6VZgi/8R/NsPZAQIKaBbFIAm9/pdnudbtfqjR4+arVYkHPYHg6Zh9AeDWCz+T/7pr//oR38riGyhMH779m2apiVJqtdab7311s7Oztb2ummaZ06fvXHj5ltvvVWpVDqdTqvV0A01FApJXrD9v3//fiwWW1tbS6VSHMeFw+GtnXIwFNorl4b9biwWq1drgUBQ09ROB1QD9Xqd5/l0Or23t+fz+xmaXlxcvHLlSqFQIKJtAaTWLz6whockAFBUw7SM5e0RAPtpb1/82skBs+PvtO//2Z8TzG1N+DsN/1EcMBLqW0CdqP73BwEsaGoaBISbuqF12u1n69uDwdCkqG+88zbPsrqmIUQ3GFNVtY8+vp7Lj03k0xwDQncL+9sUBDHvR1KADN4by8/Wtre3Lp4/G4lGwZwf3P4ALu9W965evfrdb307Gola+XcQ22giXMZt7IT9Dlj8Ap5/IbxB0zpD9dHyytfeutxvdWiWMojo3r5NnEMETlmBc04Hl3gwGDxafZJPZxOxGMfzNAN5CnjmumbCmIw21DSdWA/C9TIsKAXwhAeDwdramiAKuWzO6/XiARmGcSYCAEvV79MGBDR4JAmqZk9V4KrgmtL0/+hSAC/eaaZpxmIxoP+aTcxZtD++3M7/L/Pzz6UAfpnqua995SrgUgCv3JK5J+xWwK3A51TApQBOcHscH5itPH92TAoAQfuRIwPOK0EIYQNRm0c4QAHgSxzzz4Zp6thhPT4FYEcGgok5mgJgY51YAyAFYOjggq4biqLI8Jaa/vOf/zyRSG5vb/X7/cmJibv37kci0Xe+9R3DMB4+uifLw8nJyWAwSNP0o0dPVEVTVCWTSciyvLi4dOP6JzMzM3fu3AkGAyzLLCyeevTo4czc7ObmZqVSiUQiDMPE43GapjmOe7j8VFEVXZVTCfBsK+0UvV4vDgOLothsNj0ej9fnMxnK6/V+/a2vLZ05M3L+p0kK+5tFAYw8Aa39Q7T5FNTBsb2sjDrS5FYUtbhbKe6WBYGPRIOnpucMEL0DzDIYs9vtffTx9XPnzyciQQYMFEb+9SMMTQwBbAoAxPl/9eOfzU8VFhfmGDLzjxQATdEDTVleXuZoZmpyEkczoEf+GRSAE+OxrDX/jx6BTtSn6gylq+1mfX2ndOns+f6wS9E4gq+jESBeNDI+dsogcgEHGDEDXA9ay89WpyYno4GQw+SfMg3Y/Koma5oqyzIwJJA7SPE8B7Mn5FCNRuP52vNwKJwfy0uihAdHvGonbpbLZYkXQsEQhgu+aHNoUBTNMmD0+Hv/+ndPjmx6Fb0AooRL6na7qrrP0J3g5/4bc2iXAnhjltq9UKiASwG4+8CtgFuB16kCLgVwgqv5JSiAtRUCtKA7+FmqVIBBDIHn4M1mNflftDrbH/B24hzLwY7QBgc62AdYA4wGIAGBpLfqsEajIOjOejjHa53z1XZYIFoD2oMACriXg8BaN4ARAEN106xUKiIvdLqdjfUNHRAXlUymEqnU8+drqVRie3tb07RCobC8vGwYpiRK6Uy6VqumUql2q7uzU/J4JFVTYrEoTdOZTPr+/fv+YPjp6uqphVMsSwuC0O/3WZYtFouKomUymZ2d7Uw61Wq1uh1AAvV6HY3B290OTrYvnT598dKlycIkiP+JaRsWgKYtsGdf/tERACABANjrrJJTXvGyqAB+8GfkDFHTDheIX4wk5Zbtnz1Ybl+O00EAd+FI6K612t2dnR1Qp/Psqfl5n+jRDR1a3Ya2s7u3uvrsyoULfp+H7FtwE7S9CFBzYKFZk9JNanu3fOvWja+9/VYqlUTDBWI8AMMDumF0Op1P796dmZ2NxaIM0RQQ/0WcwoCrYEjagW2rYUsDDLKVMffRuY4GMTbUVHVrZ0fXtOmpGfSuME3A3iOQT1EUhwMAEHjAMFC7fcUEOTkrxE9utlql8m4ul/P7/ByZ1cfSGoYha5Qsy51uZ9DrGqYp8azX6/F4PEgWQLhArVosluLRaDoN9hOWbaFJdAOmMewPtre3U8kk8mI2Q2GdpA4WFMTMgfr93/s9lwKwP6NisRimV7j4/1f+o86lAH7lJXUP+DJXwKUAXubVcc/NrYBbgS9bAZcC+LIV+xLP/zIUwBNyXIa0nY+IZkPAxbBWSxaZgmPmV+F0MQoHbArAdjV3QlYb14HCep8BQKClOZ9pgyungzqCFuz8ozUAsgD7WgD0DSSpAfAbOU1rmra6surzeTc3N1mWiyfikiQtLS3du3fv/v37oVCoWq3OzMwMBoPJyclHjx6Fw+Gnq8/Hxyd0XfP5Pb1eNxQKlUqlVquVTOUajXo+nzMpsCHY29sTBKFcLqdTaT/xABdFsVgqsiRSrtlsYkKbZuger3d2ZvbtK1fGxse9ko9hOWJWb+Fip0oCv3UEBUCD5fvhuQnnd142CsBuve/vN4CyBOruMwL7u90y7HNsf9yLhm4MZblarVQqVYpjRFFcmJuH3jVlUob2ePV5u925dHZJEASMEthPsccAP2SzyPS+Zph3HjwadBsXL170+/0WqicMDc4I6Lq+trFRKu8uLi76/WGWYQzIBXCE+VE0S/C2FTUwCgk0aRrf2DkFM4pwgD57v9/f2dlJJNIej5ehacOEYEhHnx8oAAak9+S+AxqBnDW5s9AggDwbdnelWqnX6+FwOBQIeDwe2OQmo2tau92p1mr1el3XZIZmBI71eKQAeUDYIcdpura7u1urVGOxWCqVEgQBODX4H7mbZKXVakWjUYlMAaA6YP8kNWAzyGmZf/Bvft+lAHBx4/G4YRiI/13N/5f40XW8p7oUwPHq5D7rNamASwG8JgvpXoZbAbcCpAIuBXCCG+GrUQAW9DxEBBAVADbnGdJQhceRfMGRZte2O4CN821wa1uXvRiBTkiA0YOirRnaw/oCJzVg2QPaEwEjg8ADeYGWFoCiDN2oVCs+n299fb3f7yuKMjs7y/P88+fPd3d3o9HoYDAoFAqtVss0zZ2dnVwut762efbs+W636/EKGxvrXq93dXV1fHw8GIqBVK/TNkyt2+3ouh6Pxzc3N/PZXL1eHw6HFEXhcWKxmKqq3W7XMIx8Pr90Zun06cVcPi9JEkWx4E/vKP5h5HB8CuAlVgFYO+fQRMloX9meAKPsAFvB77xhQPZAtB+dTqe0WxqoCk3TkxMTQX9AA62HeuvuQ54Xzi4scByL9gEjvwE7lMDyAjRNStX1965dz6Si8/OzPC/g9mashAXgAUzT6A0HDx89EkVxfm6R5TjiW2GRL7hsIJQxRsMDI8WBScOgvH2xznXBr0HG32xWKvVEIunxeGga0gH3h8YpDs4FmCEGhvqJqx/LsjwvmCYx1yCYHA0KFUUulXY2NjanJycjkchQVtp9sKWUBz1IrNQ0nuQs6LrOMAzP8x6PR5IkXhAEUYCpiu3tTqczOTmZTCYhtoDYayqK4hElVVUDgQBOAWBSIM4IwJACmDCiNMP4w9//A5cCoGk6EolQFIX6fxf/n8TPOZcCOImqusd8aSvgUgAv7dK4J+ZWwK3AV6iASwF8haId9yVfngKgKdOaPD+A7UeO6SCY/0IK4Mjzs/HPYQRrv5ftFGDTBHazkWZQIE3GFYjJGcJk5+/Wuq7bPoJ2kjm6A6A5ACoC7BBBgr1MVVMp0+wP4PH06VNs0SsKpAB6vV5VhfHpfr9frVbD4fDk5GSxWI6Eo/1+r9trdzrtYDBYLBbn5+dVDSbJd3eLPp+nWqsmE4lwJLK2tuYRpa2tLZ7nRREc6dvttiRJHMfJspxKpb7+1tvnzp2LRCI0x3IcZ5qMlTJHSvCCddwoRez4FIAzOPAlUwFY/JE1D7DP4kBDe59ast0BLcJp30QQp/pJTCCsoizLtWqtXK+KoigIwvTUlC6rmiFfv3U3nkiempoEpzpQ9BMK4EXqCkX1pmn2BsOfv3/t0oUz6XQaE+9wEADtCPDlmmnU6vXHjx9PTc3FwXiPtSkAtBTEgRXLC3A08ABWBoQCcPJfhzf55sa2YZjZXM4kAX6O1ecMXe8PBt1+byjLBvgCAAUgCAK8A9EGABuiAyynTE0eDj788Np4fmx6eqrZ6vQGYAQoCZxHknw+H8/CkP9AVhTFksnAZUJaIMeyTKvRXF1dzeVyExMTINsxTU2HP6lkUpIkj8fj9PUYJW7ojE7uTGLC6FIADMMEg0GO49rttov/j/vj6ss/z6UAvnzN3Fe8whVwKYBX3HJBTQAAIABJREFUePHcU3cr4FbgUAVcCuAEN8XxKYAnz5fR0tvR3rcQjQW+CH4xKYKxQQXgnN8eAaQXk64PXNhn4Z/PGShACIRtRorWybD7CI0RwIHeaajnRrLAzhewm6t2QIA9FIAhgpoGkwXYzMRHpVLZ3d0tFouRSETTtNnZWbBJFwTU8JfL5W984xs8z1f2arVag+e5za31bDaTTCZrtRpFUUNZ67Q7JmXk8pntre1EItHr9Xr9njKQq7Uaz/GBICiu6/W6LA+DweDExMSVK1fOL531ejzg3w5z5AxYzGPQ/BdQAPvD8OSJ4KF4oNNot5Hx+y8fBUCgN8zOw2YacTqwyaxcgJFN//4OxKY6wH4yV0I2Ifa+NU3r9XrbpaKqqgZFzU5PewWxN+xd/+T21PRMIZtBUz0byjsZLgS6pmmubxcfPX703W9/w+eDbDwE7Ax08MkD9higXFXXVlZWms3OubPnREkggwAwYmA17U3wzLdXEFv0ZN7AcR3WkAuOMsAfwwBuQlaUtbX1SCzu8fKiIKIOAEiogdwfDJqtZqVW03Wd5Tgadj4QAeRhBRGoKmnIU4ahKZubmxRFLSwsmKYpiaLH4/H5fF6v1wNKEwN8ARWtPxjiw74FdEPvtjvr6xuSJCWSCYaBwQqapkVRzGay8TjY2sNeJTcOUmmWeaFmZTS4FADLsj6fD50+bf//E/yUf4MP7VIAb/Div4mX7lIAb+Kqu9fsVuD1rYBLAZzg2h6fAlh+9tgZs2e1WAFYW9Hfo+46iIdtNOPsph7wJz/mVTmTsRG94wud4eSapjMMDZ7+5CQILCJ/yJPBqswE6zcMObfBCTZRbZSi6zCfj8jfdgpAObRtH/Dpp58KgtBsNs+cOXPnzp3p6WnMBfR4PGfPnn3vvffeeeedcrnc6w0re9VYPNZq1RYXF+v1uqIou7u7mqbzghCLRj1ez87OtsBDBjjp/POaqnU6HY/HoygKzRgsy547d+473/lOJpMRebBkh0tjCbIiFIBdFjttzu7nW5WhwdHQQpCjeQlnzW32xKYSvnbp65+zKMffKkce5Pgv//7IDhC8ACwph8UBHIDl1jZDQoSY9tk2AS9cKSkNrK+qVquV3d2yIIk0y5w+fbparVy/fuPihYupeJxsKlDA4xZ5QeRC+CNVN3763oepsPfC+fMcx1lvN/ILIOdAnkcYB0VRb926NT09HQ6Hcfn0kVTg8BQMsRsAdQcB/JxtaoB8Fm5n9MowzGGnP7j56YO5uclQKEySLMxms9mo7rXbba/Xy3Hg4c8LAmWaEHehafRoD+PtAz6ShHUA9kkGbJ/P5aLhiM/no8gGI7cQkTNo+nA4VBQFSTTiMUBpqjoYDGrAUslDVYFp9hC81u/3RcAFwEOxxPFvRAHYYRwUxA0aSNL90R+8uV4ALAtOH6Iofk7/3/lBd8zPSfdpR1bApQDcjfFGVcClAN6o5XYv1q3Aa18BlwI4wSU+PjA7ggLAxuVBCoAMHh962L/UfraV4NGXiVFntrLdfrn9zQOtbKd9gO1GBl9Q4MqGSeYoHLA9CLHbb8CMNFAASApAr5hoAewQAV3X0cP/yZMnyWTy4cOH7XZb07RcLufz+bLZLLoDgrBf8gUCoenpqedrq5lM5uHDh91u1+/3z83NPXjwoFAobG9vt9tt0zRlWYZZaykgimK1Wu31ur1e/9TC7Le//a3Lly/7fD5bbW73qJ0UAM412IJwLMWIAtCQ7rAR/gsSgNG/2IU1TfMloQD+9M++T1TymCiB2+kICgDxNiBT7J6PKAC8XmyoE7mABaPBsk7Te/3e1taWAY16/cyZM8Xizo0bn/zaf/VrsXCYoFxr6xJRyb7dArbvO/3+//0ff/jr3/1WPptjOQ40AJbmwFYB4Ckh+2TW6/V3333313/918noPmNTAEdudPA5tE6asydiRpMseDGoI1BVQ3/4aPn586dvvfV2vVZvNJuyLPuJdX8oFIrFYtiWt5w1RvQH3gvIXFjVNMAQsdFoPFlenihMJBJxmmRMWBMKRESgqupwOMR7gWM5QeA5lmNpTBDUKvXa8+fP45FoJp0JhYIeycOwLMXQ0O7HUybMizWqo4JvoK4bpmH88R+9oV4AiP8lSWq1Wuj/71oAnOCPN4pyKYATLa978JetAi4F8LKtiHs+bgXcCvwyFXApgF+mel/w2uNTAE+eL9tJZvibKwqMbWsA/OahMHAcy7d6qjaqOmaby44JsBHFYQYBca8t77fPze5DWoJ/yAFQ7NNDqzO7E44vVxToaqIQAAd0naIAAr+gBfr48ePnz59Ho9FwOByNRh88eHDp0qWNjY1yucwwTCaT6ffl8bFCu93a3tkkR1K9Xq/P5+M4bmdnRxTF58+fBwKBUChkGEar1ZJE/3A47Ha7PM/PzMx869vvnDo1HwgEnOnuNjYz9H3J+GjGwVKQOy0ADFNFiGqPP9h4w4k6XkIK4N9//08RhlpYlEBWMmOC/0B4aUF70rQmvWuCyK19AqkV8E0D1B9klWlw4NMNK4ihUqtJXo9pmk+fPeu02//8n/2zkB+qbe2uUfMdPQFsecX69s6dO3f+yXe/HQoGQS+ADACOG7xoSYDdfE3Ttre3Nzc3v/Od76qKYrD7Gpb925JcB9nnkC1IEjFG4w8jSQNZL3jtcDjodNqNRvXpysrjR8u/8S9+g6apTrvtDwRC4UgQzookAo4eB2Q7DgMFOF2w8ie0SLFYLJV3C+OFeCzmYB8gtgC5MIsFIAwCOFaQKETDNGVNrVT2isVSMpksjBcCXh/LwlSEkwJA6gG2GQgWrOyAP/7DN4sCwA8oW//farUURTnBj3X30KMKuBSAuxfeqAq4FMAbtdzuxboVeO0r4FIAJ7jEx6cAVtaevAjIR3ZmI3dAPMsDEoAD4n/ntP8BMH9kfOABCuBwIfAgtrwf9f82X4D41qYAdP2Ftpt9bk5DAdQtIwWA4wDIAthagJ2dnfv379dqtW9/+9vVanVsbOzq1auJROLZs2dzc3O6rmez2bW1jWQiff/+vVg8bBhGNBpdWVmZmJhYX18fDocejwd7gJi11uv1GvWOYRjj4+OXL18+feZ0KgUug6T/byf/7V+6kwI40EJ8wQWQgou1KQCCSS1V/QEHQbt6L4kKACiAkQwAuvwk0Q615eBphxSAgwtACsCOBcARFdyHL1AAENkHfzqdznZxR9E0cHeE5ZCWTp/xe7wEPDOWCN7aVLavBOgRbt57KPfaV65cIaMZSMSYhAsY0QCjVbIn+Ify8MmTJyzDnjt/fqDK9s50foH7U9WNoaLKw6EGuRZE+Y8mFJomy7KsyINBT9c1mmFFjlIG3WdPN3K53OTkhNcrgbE8y9u3npOqw/McNfZHRgmUaYA1oI4OB4Ph8OnaM03TC7l8KBQa5Qhalv66rsMJyLKqayZNcRzvoTmY92dZimVUVa3Varu7u+l0upAbkyTxsygASEckpMN/Nhp8AwcBGIYJBAIcx3W7XVmGnXBMGvQEP/3fgEO7FMAbsMjuJe5XwKUA3N3gVsCtwOtUAZcCOMHVPD4FgIMACPItw799TzqCzg75qNs458jW/eFvOr9j41K7LXnAFMAWHdgUwOHQewRXIwoAdMjkawAiJDQAQI4JVm3WxDUMbI90y/YgADZC0dVM02Biv1KpLC8vnzt3rtPp1Gq1jQ0AY/1+P51Oo59/sViKx+LVajWeiBuGHggElpeXeZ7f2Sn5/X5RFGgawv8kSQJkpaoMzS4sLl44f2F2dj4ej3O8o8gjNbu9CSCBzkFzHACTDmih2XSIXYTDO8lyUiT/4aWhAL5vX7Td0LaM92AkBK7fpn5GLAkGQNiufDAdQZNONXHCJwMBsPBgGCnLcmm3VK1XGYZpDvXTS0tR3uB48LFHCgAAOBnqdzJKmmG+f+3DfDoxPT3DjzrtODuAAgTr3UcTCKSlT+m60WjUl5eX5+dPhcIhMk2Pb2AaKE8wKUVRyuVyt9dVVJhDURRNlEQ8DG5pTdM1TdUNXeB5r9fn93kkUZBlhef4nWJx4dSCP+BnOdaO33OI+a1oA5sCsLYHSCKIvyB6YRh6o9nc3Nj0SBJOtexvNnJQ0LGo6lCWdQO0MwLL8fhHAJcKWZa3t7drtdr42Fg2k2U51mHIaVl1jm47zGfU/+jf/N7nfKgd/0PpyIPQ//RP7O+bP/utz3mjJ0+enOBn64uHDofDLMt2Oh1Zlr/sMNQ/2km+fm/kUgCv35q6V/Q5FXApAHd7uBVwK/A6VcClAE5wNY//2/YhCsCKBsSIM5piX4hqI6d8ZGPfieT3f1M/NClgd6qdE9koh3YKDZyyggMtcdsjwIZGxIuMNFzBDoCmKUBNFKVj3huiI9s+wOkCiBSAbROoKMry8jLYoQ2HpVIpnU5jvne1CqhyfX09EolEo1FV1drtltfrbTQa3W7XNM1mo8PzAi9wPM92Om2IXFPVqampxYXFhcXFfG7M5wvwPEfRBgGzGKxw8OEMPbAv2b7Y/WfTpJvsGJGw/9V5xJeQAviT7/+p7cY3IoAsnT1YzY9UAOj76GCIrNEBi4qyDCmshD+czzd0g7jcaY1GvVjcMU2qqxpnLr0dpIY0xQKSH1EABrwPkgDWcH9XVq6+f/XKpXPRaJQDOQLKE+APfmHDbJs4wO2k6drOzk61Ur146eJodxG3fJoxTKrX7Q4Gg2q12u60MBlA0zTiHWBZPHDkwfO8IAgYZ8iTB0vm9p8srwwG8tT0VDDow7ezYy/tVXZO3yCF9wI1hn79ul7e2ysVi9FoNJPJSJLk3Fooh5FlGeQwpslBOKB1SjzPm6bZ6XS2trYGg8HExEQoFMJzOxC9AWQDCDGAS/vj33uzKABI9KTBfxH7//hwVQAn+INtdGiXAvhHKLL7Fi9PBVwK4OVZC/dM3Aq4FfjlK+BSAL98DT/zCL8MBUAmlCmaBnc9muJsvTG+GcKMI+cCDoMTNOc78GuxDcsPNM0OTBMcyQIcgL72QDI4oFGg6jcNsFgnU+L6yMfdaiM7TQSdXoA2BVCv158+fVoqlUKh0Pb29jvvvFOv13VdX1lZiUaj6+vrS0tLoigqivL06VNRFEulEsattVs9WVZYlhnKPYqiWJbN5/Nvv/320tJSOBzmWIFhIMuNAn22QVMMxLc5Hk5UZhfZWe0XvknrJqE87Ia5kxGwj2qjQZqmXxIVwL/799DFxdM+YC1B4CvuOiv6AefmCR2ArMk+FB9N8lssAMnVA7rKMIx+v1cqFVvtNsux/sRYIZPgMETQmiuh9ikAbMWb1Np2ce3Zs2++8zaAcGAKQGeAEwCQXGAbGJLwPwvjYRCgYaqa+uDBg0g4Eg6HvT7A6mA8oRuaZvR63WazSU7cEATw6jMMg+d5+2SIwz8vipIgCOgN6VzTdrt7796DWDQ6OTXOcZxlvIfkxYsc3AEiwH6CzQEpirKxsdFqtcbGxmKxGMJ4J5K3PTJwXZAF4HkYQDBNs91uP3v2jOO4TCaDrgT2qe4rcYgvgK7rbwgFgCuF/GC/30erkRP8NHcPfagCLgXgboo3qgIuBfBGLbd7sW4FXvsKuBTACS7xV6MACMTnCD6A1DyCwHBwfX8y38YPTrSJs/02rjgSzB+YVMd26AEkjN85wBHYENdpcYeQz5oFIG1Ik4L2uKGbJBmAMilt3/l99DZ4nnaeGU4BoBBAVdWnT59ubm62Wq3Lly/funVrdnb2wYMHLMv2er2ZmZnNzc1UKqUoSr/fr9frmqa12+1QKMTzfLczlGXZMPT+oDM+Pj47O3vu3Lnx8XHMcoNGNM3CGQF6N9Fq0a6YLQt31hNP8oCvOCmLdZADFoCISQ5PTCAF85JQAP/7n/w7y83eNEdA1EL6BFUSW4ARBUD2EvTkLQoAp/JH2BVdAK3dQtA4JvZpmlqv10u7JZ5jeho1MTEZ9YH5wigR7yAFYOjGex9+FAqGzi8tMgzD05AdCBMAyFuNRmBw+uAQyDN1Te90Ozdu3IhGY4XCuM/n0zV9qOmDocwwTL/X83i8wRB46SFsdm54p72fkwuz9qduNhqt1dXVwkQ+EomwLOtkAZy30ui2e2F6x6bq8JmKojx5ApYfY2Nj2Lh2ugMiesfUDNQacDwHmhYOIgx0Xd/b29vc3MR0DI/HY5MI+1Yd5D403gwVAC6li/9P8KfXMQ7tUgDHKJL7lNenAi4F8PqspXslbgXcClCUSwGc4C74shSADQkgCIBYAuAggJMCsFLERyjdxi1O5GmLYO2WJvYSjxTHHkkB2FDWPiUbLTvF7U74gWPPpqlR0BCmNBVgDMHbaMlu9TwPYGxUQdsUgKZpm5ubHo/n4cOHuVxudXW12+1Wq1Wfzzc2Nub3+yuVSq1WU1W13W4HAoFYLLa2tsbz/HA41FRzOBwKAp8fy373u99dOLXg9Xk5lgMoyaDsn8yiE1YFioGjCiNQO7oui0OxIw9GiBdG360ZcngxYThG8+RONHikacLLowIgFACgesMwbEk5WWU0R9wHsUh2EOBNWIF9y3vLC5/CWEGSDmDPSgAKNfXBcFAqlnryUBSEgSyfmp4jE/iEzqIpFIjga0ADr6h//aO/u3L50mRhjKIoWwVgBRaOGAd0LrS8AEfbCA5D+KONjY3r16///+y9C2CcVZ33f2aeuWVyb5ukbdqmTZo26Y22CFKkykUUkV35Y9etguy+sisvorCyLN7YLlbRXVQUsLCwC/9VC1QB//DKTctNixQp9N6mTaFp2vSSNGnuk7k8l/97znmeM2eemaSTZJ5kMvmOq9tOnuc853zOmWl+3/P7fc/ChQsrZ86MRqNuH3WCcLndZdPKPbR+XuO32jQvIQEkDI595FiZgkvT9CNNR06ealm4cGFxMbUbENKVzQNCFBfYAnt5wXd3d+/cuXPq1KnV1dXBILVIFOk5/JGxWCwajYbDYT47LEmBOgLwAzXa29uPHTtWVlY2bdq0vDxqr5AsQv1fnt/6538e4kst/S+llI1kiReAy+UqKSlxu919fX3Y/3fw37Ahm4YEMF7k8dxxIQAJYFyw46EgAAIOEYAE4BBY2mz6v20LLwDJ9l84tVMJQI7NxC6uqNaWC9E1TePblWJgtu1NmxGA5P1mnfrGdkr5fqlcBs/jH/kkPP5nvmlpmQLQeIylhdN0AELc1BjN8gUUPReSBDcF4AcECkeAaDR64sSJt99+O8pe559//q5du84999yWlpbu7u6jR4/6/f5wOFxWVlZSUtLS0mIYRmtrKyGksrJy1aoLly8/h+UFBJiVHNtM5gne5hF0bGOfbS+zjpnBIYumdK62iDwFEf/TYN/M/LcOp7dSwWVEtvifawQczoXnfcS5wCz9lcYKAcyj61ngb+XZS+dN8DR3a+z0Kp43YZUFUKt+njkgbAXiuSFmIoDa3t7edqYjPz//TGfnPFbETrf32RJTeSCvs4MEdb21o+udd9/9yAUry0qnsQ6xlW9OHbMnYK4AfB6pfCDif+63xzbPO1pPb9r05AUf/rDbRaZOm+oJ5JVXVOTl5dGEGnZIHzsEwHQ3EFG6XAohjrFMOAWDrcz9+/cbhjF37txgMMjnlOtWrPqeuXVwEUUcfJikNQiVpLOzc/fu3TNmzKiurvb7/TYJgCti4XA4Go0y8Y/4PLR+gX9IdV1vbW1tbm6uqKiYNWuWz+cT78fP5tD1nJcAhP8/r/9H/r+D/4ZBAhgvuHhu9hGABJB9c4IegQAIjJwAJICRszvrnekHZqkkANq8Gb0PKQGIOHOwsJ+/L3b7bXXLfBSyj6AoAeAd0DRqVC4XP/MNcxEyiSJwYQrAwi1uCkDDaeoBT6NIM1jiTxRtiuRqLgHouj4wMPDcc8+9//77n/rUp3p7e2fPnv3222+XlZXt27cvGAwGArRy+9ChQ2VlZX19fdRrrbW1uLi4rq7usss+XllJ06RZ+rSHR5q8hkKn9f/2Sgq6hczSFgQEQhRCrdzjKf38XreL5jiIAmy5GkLOrUiWAMxj2wnJGgngP8VOP8u3j0sAZqa9ZXNonuFnOaullgAsaSo+cOb+qGl6f3//8daT/f393GZvzpw5AY+Xc9Z4SohB+EF2+w8fOd3aev6Hlgd97OAAdg2XGJiYRSfO3GNnFQk0gYO9dF3n5pHULSIS/cvbfykuKb78skuLiopKy8vdrLafyWf0Wvo8trcvZ+ALKUpU10srwUxtMAyjv79/x44dZWVlM2bMCAaDXO3iy1X+ErBJAB4PLeexfdxUVW1qampoaKirq5s/f75IBBAj4s1GotFINKrrmot1mFsD8M/gyZMnm5qapk+fXl1dzd40RTYqUelUE8ltCUBRlGAw6PP5EP+f9R8gpy9AFoDThNF+VhGABJBV04HOgAAIjJIAJIBRAhzq9vQlgIb39yfb8sXfYRKAqPO36vQTHp28FWbzDhCtidBdapBGU/IuqBy6yAZpYrNR7OeLZHixn8/eUQ2iUQVAY7XxNPqiu/1ys4rCjwyIqw+iKCAWi+3bt+/EiROVlZVqTO3t6z148CC3TPd6vfn5+W63u62trb+/v6urq7i4uLCw8MILL1y0aFEF2/i1UrLdTHOIv4SJupz4oBsxcWwhG6mHSwC2UNDlpsGqbMMuzjgQO7Eut5nyYCPPW1v1oQuHWCvpL5WUjaR/+4MP/6eh0yBaCk3j2/uWaX/8LAAew1qRsxXRGm6hI7hdbiup3/T846pHJBJp7+psaWmhNg19feecc05hXpBfrDP3CTfPFdG0N9/bUZIfWLywzuNWuAwh9tWZemM5EbKfUDGJqQy6rvf19blcrsbGxoGBAQ9x9fX10VDZoyxbujRQWEing2bzxyUA+RANsW/P3+TRe3IRh8jP7+zsPHjwYF1dHbeW4BKAvObFp0nUGnB/QTnjgH9YBgYGDh06dOrUqfr6+srKSlvOjkkvGh0Ih2OxqK7SD47X6/X7/R6PR1GUcDjc3Nzc1tY2b968mTNn8tv5XbxXOSwBeDwergAODAyEw2Hs/zv4r1caTUMCSAMSLskdApAAcmcuMRIQAAF4ATi6BtIPzIaQAFgGu/1EANFts2Dbyl3n79vcwuMWA+ynti19kdg/RPmALR62hVLsFEDpiHJW4m2wmF/X3PSnLkPXY9xqTvSN27Mnb6FrmsZL/dva2k6dOmXo+u49e4qKivjFR48enTFjRltbG48Ai4qKFixYsGLFiqqqqpKSEu6gbgXndL9YLpGwSQB8ULoeYwqFaX9IiMIOCzBfFue4/5/NOFAEIVxDkWNIWUcwDCNbsgCoBKBb2/80tmfRL58Xvjbo2HliOzM+tPz/LFt+BssM1FnGvmknSbfrmZcgobv7GnXpC4eOHj3a39/vdruLi4ur58ylhzISl87O52MnM+ixmPrCH7d8aMmCGdNmuC0LQLMQgG/Y8zQFKy+AZQHQLra3t/OlEo1G8/PzvfQjQFfcgf37Zs+ePX32bA87Uc8wqLkgzwJgqStmIYH8oZAD9eQFyaNrjZ4+eKKlpWXp0qU8A1+YAohJ5yoA39jnQkCy3SBfWN3d3Q0NDf39/fX19RUVFTY/Dp1iiYWj0UgkHIvQXAC3W+HJFD6fjxDS19fX1NQ0MDBQVVVVUVHBn8v0CCoBfOPrE/5QwJQnnsrxfygUkq0QHP0aR+ODEYAEgLUxqQhAAphU043BgkDOE0AWgINTnL4EsP/QPlvFvtilpXELtbI3zdTMmnZrZ5bFazTXPeUvzTze4LneYgfelm5gO0FAVAQMceKgHNzKtvn8cTzmZ4fE0cZopGRQm0DZfl9OIrBlGfBE6Gg0+sEHH/z5z38umzJ17/79i5csDoVCmqYdOXLE4/G0tbVNmzatoKBg5cqVtbUL5s6dlxcImG2KqF1PTvunP7PZIhrELAQwu0cdA6xj6xlbM9WdnQKYfDqASG2gcTWrdpDlEnG9rusfOf+iIZZa+kslZSPp377hoQe5TMS321nYb+60szfjEoC5ApkrpbR4zIDfdFG0sgmosQI3WOA+eixsjqpqa2vrqVOnFK8nGo0uqasPBvNpEM7O+iNsqXT2dL/5zraLV324MK+AngLAzAWt4wdZx+Lb66x6wM1MMnWya8d7+fn5U6aU5uXlBQJ5PLbXNe1Y85GTJ08tXraEPcut85wOM4EgwbFf/iCIHP7kw/ZEtB+JRBobG71e76L6+kg4TI0J2BDEoRh8BSpuRWHBv+GKywG2tBru8H/gwIFAIFBXV1dUVCSmlXeA1gKosWgkGgkPxKIxagrg8/nZi9cXnO5oP3z4sEFI9bx5ZaVT2fcB7UiMSgBfd26ljZcdoKIoeXl5fP9/YGDAwW9tNJ02AUgAaaPChblAABJALswixgACIGARgATg4FpIPzDb17hXTsu3Rek0LjLd2mndLws0eLdZeEPfMI8ZTy7pF3nOcvW+ebPlMSZ2L+XE2qElALGjbvNOsyQAyyOeHQdAzwowVO7rxiPtlHkKIpnZMIyOjo533nln/959MyumHz91snp+TUdHR09Pz8DAQFdXVzAYXLJkSW1tbX19/ZQpUz0KPdSdm/zF/5t4fBwfmpAbpO16JlhYvn08hI/rGjTqN88RkCUA+cwFoaHI9ITeIRIKskQC+PmDG/h2Po/8hUOeyL3nRfrcK5GdBsDKAIjpSMeM+XhygBVOm0E6+ysbLZ8Enpne29t74uTJnv4+XdenFBVXVVV5vV5e2U8MI6Zrh44cPnXy1AXnnhfg5nYGMwLkBoBW8UtcsWBFBIbh7ukJvf3n12tra+fMmePz+eiq490xjFg4snv37oKCfFoq7/PS2ZWsDZM/7bbPnfir7PIoVmZ/f/8HH3wwfVr5lClT3G6X7nZx9wp+Ad/5V1xu6uDnVniyg0hLEcSEUnbs2LGmpqby8vKqqipuNCg+vxotkaAWmZHwQCT/L2d/AAAgAElEQVQc4X4cXAXw+ehJgaqmnjp16jA7DmNhTW1pSZGL0NqbmG7c8U//lDMSAF+ivP6fH/wRCoVSyp0Ofo+j6UEIQALA0phUBCABTKrpxmBBIOcJQAJwcIqHJQHIYbktdV+OUuQg3wq/3dyhXdj+yQn2yWehywN2u2mivi0KstkH8utT7m+LzogAW1QEyJXz7LBAupNpO1BQURT+dNE4L64mhJw4cWLXrl0D/f1tJ1rDasTD3L/a2toKCwtdLtfKlSvPPfdcboemKB5i0G1XkfPPnf9sdcIiFOchmeRgT7MA5EMQ5bHQllhdADvd0LQWkMN7uew/4UbpCEb+fpYUAlAJwHTXiytJVpY9f8fc4DdYaQOTAJiloiUNsJ1+KgmYBytIpwUaOt9vt9QA3YjGou0dHS0nTxBCQj29y5YtKywodCumoBDTtXd2bM8LBJYsrPexzW0uVPHdf8m2kJcD0JdOiG64GhoOHTty6KKLPlJUVMSmnlDfPJ7VoOltbW179u4+Z9myktJSl4eWAyRnf4hPQWJFAEtPkDz8ZKd9Lm9RU4B9DUuXLCkoLNCYpGWdhWEaKCguNz1Vwu3WhZGB5AggS2axWKyxsbG9/fTs2XMqKyu9rHKBSy7URoO1Gw4N9PX18bp3v98fCAS4GZ7PrcRialPzkQPvN04vr6hfUJsXCBgGiep6LkkAvLCCFnpY8b+YOAgBDv7TlV7TkADS44SrcoQAJIAcmUgMAwRAgBGABODgQhiBBCCEANsm/GBp/Cy8OYsEkDxCyQqOJurLz5KlBPm3bVvyf3JELVfFixjbir403dBcLlquLLZMCSHcEVAkWovoiButDQwMHD927L8f/q+SKaUdXZ1+v98wjPr6+lmzZl188cW88p+1QEvThQQgah/oQQTsZUtYEO597EdEN1S+ny1XdIvRMV8AmoLhcpk9H2z/3/a+Ga8yv0M+rizKArCOrLP0C9OjwYp8rXibqRhCAuDp+WI4Yq/eOk7BXCxyAguNYzWtPxQ6eryFWvdp+tSpU2fOrGSOAHReIqr653e2zqqcVT2nykMzWViJAM9y4XIEn0Mz74UlaxASjWl/+MNrMytKly9fTt0fWNCuseoNYtAJi0aje/bsjkaji5csDuQX8LSFZMNLoQvwJ/GTI/gwZMtMbnXBL+bR/qmWE12dnTXza1xe6s/HV3X8k0uo5yEV11gWAOu/daih1Q7tKBtaOBzev39/f3//3LlzKyoqPB6PaT2g65FoNBwJ93b3dJ45EwqFCCHBYDA/P7+wsJAKAYGAQlWA2IFDjUeONtfX1NAMC58vqunfvG0CewHYAnuXy1VQUODz+UKhkMj/l0VDB7++0fTZCEACOBsh/DynCEACyKnpxGBAYNITgATg4BJIXwLYe3CPnCcsLMrFL8TyXiWPNyRXP7euEZqAbCX2iyHx6Jr7/Indb5H+zRvhOcZyZr7ICZfTCkQUxJtKPv3OtsPPL+Ad4GcE8k1UHl2z1GmaZ06zAAg9dY/5mdF9U/png4oFoYHQzu3bN/7PL7v7+soqymoXLJg2bdonPvEJnvstHNdUVXe7PLz/VhIBDedkCPEEAbNX9Ex60/fOHd/btyUO0KDR5WFZADrLAqAvse0v/sxDRNup8sIdULSZPRKAabLH99XNYxpYpQkdHdu5Znvw7K/cgYIQ3dQFrHR7K1JnhyDIHyFru57dz04HjEQjnT3dx44dy/P6YrFYXV2dR6HzRVykPzzw3q6dNTU1M8sqFOY+yFwCmA2hGThb5wEQF10WVAIwenr6X3nljfPOXVo1Z46ieHg+giwBsPMIwn/80x+XL19eVFrq8XqFTmFl7Ju7/UyBop8d8QHhi1Za4XStykISnVBVa2ho0HS9pna+l9UvsPoHunHPbTnctJzBrRIj4YAD67ADsZD42ujr6/vLO+8obveiRYumTJnCjQAGBgZaT7e1tLT09fSycwA8NNFFodaGbkXxer1FpSUlpSVBf4Bo+ht/fpNEo8uXL58+Y0ZM0//1G98Y4kst/S+llI2MsRdAYWGh3+/v7+8X8T82/x38F2uYTUMCGCYwXD6xCUACmNjzh96DAAgkEoAE4OCKSP+37T0HdstG/TbTfh5hitR669A7MxxlO9jU1M06/8wckVwyYNs3k3c7RRaAzUdAVgrEfqnNw18uEJBN0UT6tJlgz73KNLonzHdEVY0qAkwMoP+hz+KHmrOTBFko6O7t6X74wQd2vLd99ty5ecHg33zucwvrFpWWlvp8flZMbtrUWWGsKOBnadT0GAW3WdbOD4TXTSt4w9DcbioB6My3jmsFcgoDj4EtjcM8ok7XVZmhLBbI+RHJdgBZKAFYRvumEYDkB0mjTCsb3/RBFL6T5l68qRvwuJsfGGh6TXIHAPZ/NKzmpoCEkFgsFolGW461dHSd8Xp906ZNq5g2ze2mIW13X+/2PTvPW7aiqKjItBRgwbMpAfAjCbgI4aIqBG1Tdx9rObZv754LL7yguKTE41YUlpvABQKqBbDnqqracuzYnj17PnHppZ4gtYoUZz3aTm0QRoAiF0Yu7hBrQ8w+X+ehUGj/vn1Vs2bTPfn8fO5+qbKMFJdO/QpcLhIlXtlrkw2ZL0KrMoE5eaoxtaenZ8sbr0+fNq2ubmF/jJw8darrTLuHxBRFCQQCJSUleXlBwyADAwN9oVBMjUUiEUONGYbh8XjcLnfb6baW48dnza2qmDHdQ5SNjz02oSUAEeQXFRX5fL6+vj46XkmAc/ArG00PhwAkgOHQwrUTngAkgAk/hRgACICARAASgIPLYQQSAK+v5gGWiEXlWn3eXW6RJcWuzLzNRUOO5JfYtxcp8WLbnyUI0GZEBoHNUyD5uDLbLhxPIpDL4OVqZ2ZeyDvMDgZglf8sBmOJAPRt+qZbcTMBgGoENDFB14hBYrFIw56dW9/a2hcK/T/XXFNfVx8sKFY8HuuAg3i4LZv88x17+gh6IDyvbednFhIXYSeoE5UaubGDCihsM4K1YxMSgFwmwB8pl04IJwVZRxBzJFvKZU8WgLDyM/PtWSzPLPdo6M5mi7gVK+s/vjzMyykwVhzBXgwwk2OolBM/T8A8VYHG5LquqrHOzq4jLUddLpr3ce45yznJ02fO7Dmw/2MfXiXSOthUsmp8XsFhTg+9mKaLuFya6n7nnbdVLbJq1Sq6O04/BvR6czW4qATA/zowMLBjx47i/Pz5C2u9Pr/pnSlVfIhpEqZ9/B2+nhOzcizrTcvmUlPV7p6exv0NixYtCuQHFWZkoLI1zLHoutbfH2pra+vt7YmpqsE+CB6v1+vxcFd/RfG43C6FrnY9GonuePfd/p7u2tragUjE5SIF+QWFBcHS0tKCwkJqoMj6FY1G+wZC4Qh9aZFIODwQjkR0TQ+HB46fOOEP5vmCeSUFxb975pkhvtTS/1JK2cjYZAHw/P9AINDT0xONRm3pOQ5+ZaPp4RCABDAcWrh2whOABDDhpxADAAEQkAhAAnBwOaT/2/aeA7tFnC9ykm2Rf3IFrHjH9Pxz0TPD5cBGpOKnzAKwTMpoPCyXcMtEbOUJ5kF/Vsm0CHF5yGTLEZB1AStHgMb9iUnyVAsQlfyyE5uuqZFQf1tbazQarZlfQzeKFT8/eE9+lrwJz89+MwyV/j+dZgEICYAb+9EeuqkiIKr9+e02tUUYvCdbCUhnB9Bu2Lb9ZXRyvrdhGBd9eLVzgVn6K+3nDz4oGe0Jr31Rsk5t/9i7PLCn4+MJ7BwlSwowXIRvvbNgl8Hjao6Lvc10H8UszWcKCz3lPhw+duJ4Z1eXz+c7Z/ESRfFEIuHjp0590Nx08aqLzCx3c3JZs0xwoI+36hW44V8kor/w/O8WL6mrq6ujdhLMfp/NgukcYB4NQOtKtI6OjoZ9e5csXlxUUupm5TCyPsX7z4N2LqjZVoKovhEykWiBJxocPdx05syZefNrCouKqC2FQdWrmKr29PS2traG+7vD4XAsFjN0g55NwPQvLoLQMzwUxePx8IwYXddPtpw43tIyd+7c4sL8srKy8ooKHzP/89FCA65x0BENRCMDYfoyYlEhN2ia2tfTG1ZjJ0+3uonyxh/+4NxKGwMJgPv/5eXl9fT08P1/B7+j0fQoCEACGAU83DrxCEACmHhzhh6DAAgMTgASgIOrI/3AbO/BPeJ4trNKALZEZTEAd5IEIOLb5HxmEd6IcFqEu7Y/yLkDg0kAsohgM8zngYocclu76Kx+mv1+b23sx8+AN9PRCcsRoNXaLo/XY7joeXLCQTDhFABRkc5OVadMWBYAC51YDj8tBOCBrlmDIGX7x3UTIaCIwCM5/98mfAj+tgxzUT3B48wskQAeoCcCmHvsPOa1Tv7jySDm7j91tDOPA6Sl8mZCPgv3GRlalG6yYpkAZs6AmxbzswmiEoC56pgNpKqq7V2dLS0thJC5s2ZXVc09c+bM4eam1o72i877sOKm/xFhPO8Y/6+I/1RW33HieNvbb2/92MWry8vL6MqhT+LahIuKEDSaj5fMqKra2Higt6t76bJlXuafJ8fw8sTJHwcxcSI7QLj3MbEjvpojfaGGAw0ujzKvujoYDKqa+8yZM+3trX293aFQyG1owfx8fpqd3+dTqWugRs/5i4Q1VTNNFugKpxYYkUi0r7efnvanRquq5s6ePYtj54cyMGGF9jeixsJ0/z+sRsIuQtMKFHbChUvVB9Toyba2k6daJ7QEoChKHnv19vYi/nfwH6dMNA0JIBMU0caEIQAJYMJMFToKAiCQBgFIAGlAGuklI5AA5G1w2QJQtgNIlgBY6TVNdJd96eUcAXkEtiJ/+a/yLTzS5i+bnZ4QKeRgWATPNlrx4/fY1SK+krP3xUh5VB/3YzfPh9f5wXS6dPahSNVOsieg26VMAjBDSoOwpADDRUsEaAinmUaAVsF/8jajkC0EahtY2wUiKhRjt42UEJIlhQAPbPg57yTbWzZP4LO6zV34echJrex4Gj4rS+HBeNxEgsf8pq89e9+07TezAEyPAO64QP0ddT0UDh0/fry9vX1KSen8mvnE7dqzb29YjZ23bDk1CGQ6EK3N4LoNM3KgBxBanVNZMcm727b39fV+5KJVeXl5tJ6FoacHQrCUAaYnmXkiBlNeenp7du/YMXvW7Kp5c1lOAa3Gl60r+cyK4g7L+8C0OmDCBF2F3LFS5EGwBUYdCNra2t57b9v8mpopU6d0dvZ1dnZ2dbYTXS0pLSkoKCjILwjmB70+H7fk5KUuqkq3/flfpboSWoXR29d3pPlIQX7BvHlzCwsLqfOBOXwz30TV9ahKUyqioZCqaQq1CKT5BD63ortIJBY91nL8yV/9aohvrPS/lFI24mgWAPc+CAQCAwMD/BAEvLKZACSAbJ4d9C3jBCABZBwpGgQBEBhHApAAHISf/m/bew7sFsG/HJPbSvFtvuXW3r6LJWbzMNkMFeQQ1Ar5RPV2Qvo6NxpM9kITMTY/9kzUFPCwn4c0cugr8vPlzXm5Ql7O2Oc78OKQAmHJJrpqCQR8h9kMA+mp8/w4eik3OPmwN1aWLqJVmgVgddWUKYQMISJ5oV/IpyrIIoWsXIin2wookvPM5VSCbJMA2LwbikfhtfNyDTxfRVJuvOnPJ5YoK8Xg2en0qABOj54l4Ka2juITxf5kBubMCSLa2dnV3HyEEHdeXl71/Pnvbn+voKBgad0ij8djCg+EUDM9lh+iGLS+gBZwsAdrGolFY6++trmycubixYupEx7bAOc999D8A/48mjOimUUMhqZq7e2njzYdqa+vCwQCLg/1y5AlAN6CvIq4dyBdoiy9gGVK0HFxg0Ne6cCPn4hF1YHwwB9f+UPA71tQu+DkyZMej6egsDAvkFdaOqWwsIB+FuhxCuYpA9bnl/sdcEWCH05BO8AFgpaWY8eOtZSVlVVVVfl8XrfJ01xcGjFUTYvGYrHQQCQS5fy9Xo/P5+MWA+Fw5Lv/9m9DfKml/6WUshHnJAAe//v9/kgk0t/f7+D3MprOEAFIABkCiWYmBgFIABNjntBLEACB9AhAAkiP04iuSv+37d0Nu2ypyCIYFhuvImzm0QAPws0qaIMWUw8Rb4siZ/lYOzmcFiF9sh06lwDE+1bqPhUOkg8IFFGxiKnkG20uazzylwUIG2azOILuB5tyg2hWHJEg1x1IMaoIRE0JQB64eIqoKRBFAbIEwC9LFlNkGnKHRd+ElYDIgHC73VkjAWzgWfsul1s3dMVtVvWbhf482uZb+KYTvzh+kskxbBedhdnx9eamZQP0DkVhZfmcPQ3ChVrDg3otGo20tLS0tbUrilI+Y3rz0aPlZWULauYr9Lg7nlZAJQA6L4RQCcAwVJZ6TydIc/f29f7xjdfOWb5szpw5YknzVaTE/fvo0DSWE8Cmlebev994sKerq66uLq+QFe3zIF6yBmCt8eQD+vRYlM67pms08DfXHrc5oEdJ6JpO3Q0i4f7+nlAo1Lh/3+m21tWrP0pcpLCgYObMyvz8AqEy6DRM5yOjZw3aDD7EGuPXU1khFtu/f39vb291dXV5eTm1GeSnITL1QaP2itTtUo/GolEqBei67qEWg4FgftDn83kU5dav3TLhJAAe//t8vmg02t/fL1dFjeirFzeNBQFIAGNBGc/IGgKQALJmKtAREACBDBCABJABiIM1MSwJIJ79LjKqLZs6UdIvx+diC53VXZuhhW2n3ayoN6M1ujsqAmbZAC85uUDErsk2gfIeuK7rPKASnZFRyCn9crgllxsM0b6tYEGYCPJHCFy2QgBbHoR0IgA7etAK/ET6t+gwP4zAltKfnAggYjYZNX9T7om4UVy2+oKPOheYpb/S7v/5A3Sz3sr3t/jbBCiquVi772Z1AJ9Ny4uBmudZZwbwsn36hkI3vfneP127BreBYH9ne910l7u7p/uD9w/Tk/D6+xYtWez1estKp/AzArnXoM5XKSHUWIAQbgHA3Bzczc3NBxsbLrxwVUFBgahS4RX7ChMmmBUA33hnDoFsxjVNi4bDu3ZsLyoqqqqZ7/f7UyYC8LWhaVpvb+/p013dXd3RaFhTTdc9PnBN00QCP1uERiAQ6O7q6mhvLywqWrhwYe38+X5/gBNRVXpAoWawwbAXy61gZ1WyEYmPs9ALNOoXoIdCob1797pcroULF5YUFpiHI7CUAY01SB+tG7GYqqpqNBolhPh8XpYH4Pf6vP80ESQA+QhSt5tmhQyx/5/shOrgtzaaTpsAJIC0UeHCXCAACSAXZhFjAAEQsAhAAnBwLaQfmO3av5NHMjzQFVvccnWAbFcud5pLAEImsBXb82hZvClCXHk3UsTqIuoWW/22Onk5s52HQ3IdgS0xXk6ulrsnOp9y/1+ODXhUJokd9hIG2bpf6B2yLR+NQNkZgaIDov3Ey5jRvVUWbgs5UiYCiKDOlh9hSxzgQ9B1/WMXXpwVEsCGn4vj/hTFwwr1eRWAItL4Le9/s79i/VjWdNRVwXRpSLDtk/UcZidg1WuwbACdbqvTAwK15uZjx4+3GC6Xx+87Z9myoM/Pig7o+mcnObBjIw1DIXRVa4SeF0mDds316quvlpQUfei8c3mRglAB2AfGDKr56FSiU3MBFrfT1nS9t7vr3XffnTu/dsaMGV6vV4hBfJD0KEpNC4VCzc3NZ86cUWP0gD+iq4au0qQCfgSGy+VRFJ/PF4vFFEVxK0p+ML+ggKb9B4P5vb09+/btnzu3at68Gq/XSwyi0vIZI8aUAFFHI1YLpyrWNl9+vOJG07Surq49e/ZMmTJl0cIFPq9PkDWYPwMhxGOpDPRowHDY5XKxXAD6+uev3+bcSstsIQCvN8nLywsEAuFw2Jb/j1wAB/9xykTTkAAyQRFtTBgCkAAmzFShoyAAAmkQgASQBqSRXpK+BLBz3w6xxUqToq2j72R3QFsyvxScU/WAZVqbpdG2rXVbKYEc3w72IHnEtuhd3hjnMbymaTwks2VW24oOBqtBkFMb5Pif90HIBLIYMVhsYNuZZ5dRKzpRkS6PPdnAX0T1PAyLx11WKCve4T+1CRBygzZ9IfskAJ6Xbm5P08R+xfoLo5CQr27ZTPBCAOvn8TMB+FELvL7dzA5g+/kiU4BLADwZQNW0zs7Ow4ebYmpUM5RzVnzY74953V6WzU/38uP2k9aJfTxrv78//Oyzz3xs9eqqOVW0G8yoz02fyrQD2gkWrLMe0rR59lK5jZ9hRKPR48dbjjUdra+vLy4pcnkU1XC7iXlchcvl6u3t7TrT2d3V1dvbGwwGA4GA1+vxsA8jV+XoS3F7PV6aacBeXmbGR+N4RVHVWGPDwePHW5YuXVpZWUmIoTLzgFgspvGSGcsaQWNjFB9n8zRCRp3mTbip5sFMAY4fOXJkxvSKefPmBoNBc22zERJCxQi2/Oj5ApFIJBqlFoNer8fr9X7nW9+aKBKAy+XKy8sLBoMDAwOo/x/pvzPjdh8kgHFDjwePBwFIAONBHc8EARBwigAkAKfI/t/4ZFgSgPDet3nj8b/aagGSyv5ZOGcoPFa1xa4iPhcV73JNvj3esyI8Ww48xyTXzIst+pTRstiTt9Um2B5ti/BlCUA+icBmASg6Y2Exk8BlmcCyKnDxEwGS/fx4/+U9fJttgfxQm6oiDkfk5QPyAQG8D8LsXdz40VUfcy4wS3+l3f/zB8yZdJub27KewjalxaEA/EKe5h/PuzfjfKYHsKieZ9zTv9Ox86tNO3+zRkCqu6d/DIfDLcdaTre3+fIKXZ7g8hWLjWiIhfK08l2u15BPlDz8wZG9+3d+7KKPTi2dStv1sNicxs3WQQaECRmS0x5LBzBdJDSNRstHDh3u7etbunSxL+DX3F6XTq0idV2PsJP2OtpOu12ugoKCQCDgoeE/jfU5H/4x5P/fcJvnHyjcO4BZJ+i63tfVs2vXTp/PV7tg/pTSUs1FFwb3/6frhBn7UWsKpjuIFACvi2oYzDvBXIBcTAuHo4cPf9DScqy2dn5NTY2UKGEe5WAdMRCjxgThaDgcNnR6jsPd3/uucystg1kALpcrEAgUFxf39FBLBTlTycEvZTSdOQKQADLHEi1NAAKQACbAJKGLIAACaROABJA2quFfmH5gtmv/ThH8iIPx5MBL/H5sO50uwWBPpzuWSeExz6+OV6rbgnAxLBHtiJ7Yiuf5+zzgl7fTbQX2tsg5WUqQw2mbS598sQjI5TSBIcLy5BQAdtB9aglAzu3n/bclKYh9/mQtgxOTT3QTioB4XxYCeP+zRwLgRvQ8B4BqOgY1kzQXmPWmWBXsYL64ewBPiWctcKWAR9imBKDHDwgwKziSHRNoVoamdZzpaG5uNtxKT39k+fJzC4MuVgoQlwAsyJppxG8Yb7/9DnGp556zMpgXpJzdbHOe0IifKQ4G1TTMLADTyZC6CVoSAJ+a7q6ugwcOlpQUlZQUl0ybrrjoLn0oFIpEIqFQyKd48oPBYDDf46H2hC4pMcKUQJjYobFsG4qQyT00yYQfFqDqx08c/+CD90tKiufPr/Xn52vSi6g0yX8wCYB2nbD/oaUr7H9c7q6uroaGfaqqzZ9fM3PmTMXjcbt4ug3HY1aZMEeAWH9/KBqJaLr2o//49wkhAeTl5ZWWlp45c4aKF1bWhq3yaPhfurhj7AhAAhg71nhSFhCABJAFk4AugAAIZIwAJICMoUxuKH0JYHfDLhGC8uiax+0J+djsASJ+FoX3cWM8uiFtnSNu9YZvXFp+bFZ6tqUUiGhfFiDEQJIlADkzP6VznmyJl7KiXj58zmZbIOJwyQLAxRPI5ZccJNjUATk453+mDohGTARMIovBlkZhKwqwTO9M2zb5pymPXRQSgOwVZ1MZssUL4OcPxI0eWCI9NwLgISVfYW5m+28dCMDeM6vh49n+fCEyhYVKAObOv0F3oS0LfRqTU1GAJRJY4g5fgUYoFGppaTl9piNmkKlTZtRUzfT5POxcQVFfQJ9rVvJTaz31tVffmFc9q7a61qNQpUBjO/EKNQJkiQoG66T1EjOu8ZMCaRdNP7+TJ081Hmzwej01CxYFfJ7e3t5oNKooisfjmVJc4vf55PUvqV0sz4G9dN5Pg3ryEWbRx70T3Zqhquqh9xtbWlqqq6srKis9Hg9PBKDGGSp1BuQ9lz/sHhr6u9xuesahmdhgplUoum60t7cdbDxo6HpdXV15eYXH46GaiHXyIjNfpFUDqqqFw+GBEPUF+PGP/mOIL7X0v5RSNpKRLAC32+3z+crKytra2qLRKMJ+B/8RcrJpSABO0kXbWUcAEkDWTQk6BAIgMAoCkABGAe9st6b/2/au/TtThv3JEoBQAWwnmTPTuSQJgIVf1hHuZka0XFYgWpP9/2xhWMqNejF0W4l+yljdlgggDAjkggU57V92AUy2ALAFDLYbbSUDTAJghQDMLEHE9mK7nv9kCF8Afkty/YJMSdzOQ1Z5XGLsWSIB3PfAA1RVkU4FsEQiHkibWf18Z5/7BbDj6Mw9f0tzoQKBdIACM/8z8wW4BMBO2KNSAqPBXAfZTJlb2DFVPdN55vCRprAa9Sh5C2sWFBcXKl72dGsN8aoClcHv7up+6623zv/wuWVTp7mIm7bMxAe3i6b+86QUro8xDcKsJqA79qKygC0CTSeRSPjNP/2x5eiRJctWehV3/0BoypQpBQUF06ZN85pSCLUSoOYCbLTMaID9hx43QM9QNNgz6cxqrOiDMCWAHmFAX319fbt27dR1ff7ChSUlxTxxhkkAukYPGTSopZ8ptrAPJ9P7WNGB4mapDVwmc7HO6LrW1NR08ODB0tKShXV1pcWltPBEM9cYlwBooYGqx9QYr6i/599/mIUSgFzKFAgEpk6devr0acT/Z/s3JKt/Dgkgq6cHncs0AUgAmSaK9kAABMaTACQAB+kPSwLgB+yJ5H+5MpZvDtrsAESoKYJM9vWRYyMAACAASURBVAfzdMCEURmS45gVEckJBTyPQD7Dz5bnn/LMP/4IOQJPPhHAlsxvu0DkLNii+qF3BQUHW5K5eJYQR6y4nUX+hkaDNfbi74s6c1s6g5ybkOS5ELc8tEkAos1kPwJ+ZZZIAD+7/z6exs/2tIXVvbl7bm7+s9P5+Fss11/Y11nhPRcI2MCs8dI/ulweeRefrg0zOubc+f+YXgmhcPhoy7GWlhafLzBt6vR586p8AVoP76GeAvyx9MqYTmdq//797a0nV390teL1CF8CcwUyoULRaRYAlQZY9r5IjSEGDdp1gwbgsZgajsYGBkL7d+96580/rVixQlE8BcXF82qqS0pKzPEy+wIqATBTQTePxq1R8VoDesgf65/bIEygYK6TPDmfnnygd3d1v7f9vfKKstmzZuUFg8QgukGjdF2j/5HOSaDSCq1lYEciMhFAUVg6gDkQhiAajR450tTUdKS0pGRh7YLioiKejiBI0tMHVFXT9Wg0MhAOff+767NBAmhsbEz+IPP6/9LS0o6ODsT/Dv7bMyZNQwIYE8x4SLYQgASQLTOBfoAACGSCACSATFAcpI30JYCd+3aImJybjdvS3eWD2QbblldVlZ8moOv0+PF4qKy7dXZkGg+NeBzO/8rDYOm8d2FUzjK7rQtEOnTy7/S8QTkAFpkLonHh+WfzyZfLFsTFttPakp0LUkoAtoCctyx8CplOoRG6n22mQiTXqCfXAsjXCKVDdg0Q0y6OBhAJBXzIHDXnc8lFlzoXmKW/0n7y03vZbJqWclwF4GuGrbt4Hr5IqjesegF5Lkzg1kKyImBFup+9x7byeVU93+Jn6Sr0zYgaO9PZ+f7772ua0dXZe9FFFxUV5xOie4goZqHXakSJxmLPPftsXW31kiVLqGcAr0CwwnLeK1pFwLQAnYbP5l46y/ygzvkGMWJa7OTJk+2nToQGQq2nWvfv2zdr1qxli5dV1VQXl5bY/CxMWU3T3FxVM49AND8dBjMKMAzDY7h0etihGfvznBsa6Ot6c3PzwYMNC+vqysrK8gIBVdMMjS5ITWNHVFpLgVdb0HMFFJfHQ5UARfFyaY0KDaLcX9cPHTp04MCBWTNmLlm8OC8vyBakzsUFSom2SusBorHoujvvdG6ljaYQgPv/FxQU9Pb2DgwMOPjNi6bHhAAkgDHBjIdkCwFIANkyE+gHCIBAJghAAsgExQxJAMIkXDjzCZcs8QThFCBXzvOfyhEaa8FMqtY1KgeIzUxbIGfzIJCzA+SSAVv0LuJw8WixYZ5s6ccjYZFrYPM44E2Ja8SDZCeCwTz55IHLETs/qlDOa6BbusQ854+fvi63b5M2kpP55YoJuYfC+0B+evJhgdkjAdz7s5/xeFaU91unAJhn15uJJGx/nx+HRwhdPGzUrC6ABrD0HbN4hKWuWBIA24h30218a2/cPBqQ1QaIwJf+IaZrA+HwsWPHTp066fHkFRWW1NTU+PzEazre0TVj0BMdqSveSy+99NGPrKqsnEkUerge33UXuhg1BTALF2gWgHjRPjMJQNdjhOhHjjSdbm2lHoGaFqMHBET0sLrs3BXTZ8wQ9SByVovLoKqRyHfgjgNUWnKbj6Y2BFZeiBgffZymqZp6+PAHJ0+eWLx4cUFBATMFMK0NVFWlnaeZKdQowUX3/2kJANPviMfj4+qGsAzgnMPhcGNj45EPDs+bO7e2tjYQCPDCB50mGFABQKcFAbqqxb7zzWw8FNDlcgWDwby8vBB7Ofi1i6bHigAkgLEijedkBQFIAFkxDegECIBAhghAAsgQyFTNpL83u3PfDr5dLGoB5PbEJrytjH+IrstXGjqNgmTDf5v5nxAIksvsxSPSkQBEQJ68f56wMWuZGorLRIm+fOhgsqZg8xdMHj7fb6c124rC43zppbGD6uhLjCU5KUC+QOwzy6cDJNsBJmdGiFwAoW4QQrIkC+De+35mbaLT2N6qHImfVC9UJ5EgEPeM5AcAcOs7ZgTIN96t+J/nx5v786ZJPs8v4NX6Zo696Q6guYxoLNbV1XW46X1NJeGQdskll8W0Xp+bZrKYypRBYoarpaWlsbHx3OVLS0pKuATAX/LnQqFGhPFCgLjOZSi9vX2aOlCQn3f48GG311dYUOj1eYmLDIRCO7ftqJg5vX7xYp/PJxZD/IhHg2bpxw9BZA+ll3loD12EKHywVoED7zbTHejmfCjUd/jw4b7+/vk18/Pzg4ri5T+lWQKWySUfApPnqHUloQaHzBfQ7eZZAPJnKhQKvd/YePRIc01NzdyquXnBPP5ErimwMgPNIPq3vvHNIb4Z0v9SStlI+lkABw4cEJ8gHv8HAoFwONzf3+/gdy6aHkMCkADGEDYeNf4EIAGM/xygByAAApkjAAkgcyyTWkr/t20uAYi4Rd7elPefU7oD2vb/U42Hn23uNg9v4ybuzMhdUViatHQil61GQHYfFD1MDnrlWMVWbB+vo7ZOnpMTDZLr+cUOfHIWgOwsYKuGsG3pW7vWZsxmFQLQ3W8afZl2dXzgCV6AIvVaziCQbRdsdoPJZQtCRLC5A2SLBPCzn9KVwFzoZeMJuU6EpwhwO0Bhg88DeDpf1rY4X0bcEMAMybmnP00QoGf28Rx1a7q5WQCzBuReDMzKPkwTAY62trbFVL2sbFbtgmpFUVnhAK1VYEfuuQ4cPNDV1bVy2TK/308njMkMtgoRfq4hNdfjvoPUGoBuqsei+t7de/KCSll5mdvt9nh9Xq+X+erTYPzw4eZjx5oX1S0sK6ugnwUmZnDxiLbPBmfmdLADB9hZCUxsoMN0uWnNglAkzF5p1KuP9jymqT29PU2HD7sNY+HChS5a6E8zJljZPs2k4GqKwSsXTCsDM1mHSgH8s0lTKuhLcbk1Ve3p6X7/0KGOjo45c+bMmj0rmBdkwT9LAqDlAPSAwm994xtZJQGI+D8SifT19Ym+nVXRc/CrGU1nggAkgExQRBsThgAkgAkzVegoCIBAGgQgAaQBaaSXpC8B7Ni7Xa5m55G5HKGJyFOE6LaoW75d/pH5PnNP51X/hLqksyxvQjczbYNLlgD4BWKPVJS4i/flqmzbxr7NdFC+RS4lsAXScpeSNQLhQCcUAVsPB3nftMHne7y8+p1549MkatsQeDKCXLkgupR8doCtBCDRndE0AsiiLAAqAZhbzzzVn9Gg4xMZAVwhEgn1PPbnSQGmUZ/kDiBNsXn2BOXG8ueZFQCrGmCRuSQn0cXH0zFUVe3s7DxypHkgMhAK6ecsX15ckkez4mnJAe2D6jL27NmjadqKJctoiQF1DGQ5BcKwUE4HMB0HqGs/H1VHe8fWN9+sXTBvdlVVIC9PnHTIZ61vILJn53t+j7Kgtq6goJDG20yYkFcgj655EE5FBcuNkH6U2EmE3F/CMtdguhJz0ogxlaGjvf340ebCgsI5VVVut8vj8VBbAHo0AFVIKATmn+CiGQeE7v6zugqXy+3xeGk9hZt6E1KyOrUa1DSmArz/fnd390z6qgwG82lLVFTgYlbWZQEE2SscDvP4P9ndY6Tfr7hvnAlAAhjnCcDjx5YAJICx5Y2ngQAIOEsAEoCDfNOXALbveU/E3vIf4jnYrJvJFQGi93IQa9u6t/7qZlu/pgTAznKPnxQgawG2ENpmmC9LAPLpfTyiG+L3e9sj5N1+W5WBTQIQYoGwFZTtBuSQm99o213kneSXyeaFzJZOJ0SVW5OPA0hpFiB3RlYxRPZ4csUEvyxLsgB+et/PWBU9Q8HKQ3hCCPOhUHioz43tRYa62O23klC4EMB3yEX0y3MKpAP5LNd6/jhmAWguAVOFoWEvjbcjkcjx4ydOtZ0KR9SpU8tpXOHSPAqhEoDbrRFjx86d+cH8+gULaJzLVABbOoy8+HnHXMRDY2LD2Ldv7+HGhg9fcEHFzJnCv0BITqrhPn708AeNB+fXLKycOdPt89DQXLK3FJUpdO25XAqte+DZADSjhJoNKop1ZCDz57MOPiAuohGaBaGqsbZTJ0+cODm9vHzGjBkej8dFFJVW71NrQGJQZwHaY52eL0AzC9yUI80BUDz0M8WOM6CWDFwvoAcK6B0dZw4ePBAKhWbOrJw1a7bf75eOt8gWCeDgwYOEkLy8vMLCwn72cvCrFk2PBwFIAONBHc8cNwKQAMYNPR4MAiDgAAFIAA5AtZpMXwKQswBkCYCno8vRshyX2vbw5dBd/Dle2k0DfraRS13xaKxHCM01sG2oynUHfBzyFr3QIMSP5Otlt/yh9/rkYExO2k+eDBGPybnfsoOguEVOQJAN3uWY3FZcQH/kUuWxpDQ1lJP/5T3/5LMVeNK4XFghBIhLV182xFJLf6mkbCT925kEYKohdGeb5psICcAsGOFu89wmkKbkW76SYr3xAwWEHZ04R8DlMsv4TbmKBcki54IrACI1gL/PTfK7u7ubjhwJqwORsHHuilU+P3ErupvlbWhE375jR2Vl5azpM2iOveJmm+ymHCZ8IjVN4+Uzljrg0XVDjcXe+OOrhUHvihXnB/Lz+aqTD4NUiVsNh/bv3kkMZf78+cHiQuELyB0lE1aXbijcIJHl0vChcUWApzsw3YQzpPfp1DqRSgqqGjtx4kTriZM1NTWlJaVuN8vw16n8Qcv3Wa2BixAqAXD9wkWoAuDyuNwu/lMuAXDfTJYLoHd0dDQ2HhwYCM+YMXPGjBnMHZC/9G9njR0gP/+vu7sb/n8O/jMzfk1DAhg/9njyOBCABDAO0PFIEAABxwhAAnAMLSHpB2ZcAuC/64sOia1OEWryn/Ig03ZwoHyjrU7eisfoFiYLVagxPtvDTSEBCGtAkf8sZ1wPAUtWCs6a6yvMDoTGMVjLwl3fVv7NK5/ltAi5VkJ2K5AkALNkXUgqTAKgBwdwrUMO9QVkm0AgmwWI+RJjt2kTIv7Xdf2yj348GySAe1khAI9dDYMoSvyQSLrjTWvPWYE6UwfoymFuf3LMbx0tSQNdmp+ua+J0AbfLw/L/6aSJEgNxBB4Pb3nkzCJmdkQl00yi0cixlpajx5s01TO9Ym51zRyXK8rN9sJqbNeuXYsWLSouKORJ9ny2zKJ5nt8hHXVpOhwQRdONzs7OP/3p1XNXLJ49e77ipYftCQmALyeNuF262tPZsXv3vlkzZ86YXen1+WmejM6KZXjXxekGuq4wf0Dr0TTbn8sB5qh1g9UFmJkUOi8RoAoKiUajJ44e6+joWFBb6/P6vT4f/yDHYqrGOsWuYqYADD9zGqDeAewYBpZ1wMoR2OjpH1RV6+rq3Lt3X1dXd3V1zZw5sxWvV1O1WDR89/e+59xKS98O8PDhw7NmzTp9+nQkEnHwSxZNjx+B6urqIR6e/lIZvxHgySAwDAKQAIYBC5eCAAhkPQFIAA5OUfoSAC8EsNmz2RLULedw0x5MHDjPd9Fp7bQlH4gEdXmTXxxaxg3eDMPFc73F+EVYLv4gyuatjVx+TpupPsg77XJnxPs21wBbYkLKSvvkeFucF2jbwE/apDWjWdFVOaWfNasTRk4WPlhXdW5xz8r/aSK3cD2wHaMgZAV2AjtVH2xDkG8UZxyI0wSyJAuASQDUro9Z4vGVYB7ZaB61x6u1uc8/y0i3MgL4djQrhzdf/E/mcXzspEAmAdD8d521QDfGmesdrUDhBnvmFLMbBUBVVc90drx/6Iiuxzp7e1d/5DKXO+b30AyF/sjAnj17zjvvPK/H41YUsSZNmYkdN8AT5pl3Hg3B6Xl7hKjEte/AoZZD+1ZfcnFRUbHbTe+1e0yyOF9V1YaG/b2dHUuWLi0qLHW7vSpRaQqAzhMO6DWW2EHDeg8zDpTP7+ByCa/tZ6OlSoFuSkusnl83YrHo+40H2062rlixIq+owOv26Joei8Wonx+9k1YRuFwuDxcUmKEiX2P8ZWpSPMXAIKoai0ajnZ1df/nLNq/XU7d44ZSymZ2dfcebDvx/zzyTDRKAg1+saHoiEIAEMBFmCX0cBgFIAMOAhUtBAASyngAkAAenKH0JwMFOoOmJQGCUS2WUt08EQuhjZgiMcqkgrsvMNEyCVrBUJsEkT64hQgKYXPON0YJArhOABODgDI/yt20He4ams4zAKJfKKG/PMhjojoMERrlUENc5ODe51TSWSm7NJ0ZDIAFgEYAACOQSAUgADs7mKH/bdrBnaDrLCIxyqYzy9iyDge44SGCUSwVxnYNzk1tNY6nk1nxiNJAAsAZAAARyigAkAAenc5S/bTvYMzSdZQRGuVRGeXuWwUB3HCQwyqWCuM7BucmtprFUcms+MRpIAFgDIAACOUUAEoCD0znK37Yd7BmazjICo1wqo7w9y2CgOw4SGOVSQVzn4NzkVtNYKrk1nxgNJACsARAAgZwiAAnAwekc5W/bDvYMTWcZgVEulVHenmUw0B0HCYxyqSCuc3BucqtpLJXcmk+MBhIA1gAIgEBOEYAE4OB0jvK3bQd7hqazjMAol8oob88yGOiOgwRGuVQQ1zk4N7nVNJZKbs0nRgMJAGsABEAgpwhAAnBwOkf527aDPUPTWUZglEtllLdnGQx0x0ECo1wqiOscnJvcahpLJbfmE6OBBIA1AAIgkFMEIAE4OJ2j/G3bwZ6h6SwjMMqlMsrbswwGuuMggVEuFcR1Ds5NbjWNpZJb84nRQALAGgABEMgpApAAHJzOUf627WDP0HSWERjlUhnl7VkGA91xkMAolwriOgfnJreaxlLJrfnEaCABYA2AAAjkFAFIAA5Op/zbtoOPQdO5RWDdXf823AFhpQ2XGK4nhIxgpclxHRiCQJoEjFduSvNKXAYCWUugNxTL2r6hYyAAAiAwXAKQAIZLbBjXIzAbBixcahEYQWCGlYblMwICI1hpkABGwBm3QALAGsgBApAAcmASMQQQAAFBABKAg4sBgZmDcHO36REEZlhpubscHBzZCFYaJAAH5yN3m4YEkLtzO4lGBglgEk02hgoCk4AAJAAHJxmBmYNwc7fpEQRmWGm5uxwcHNkIVhokAAfnI3ebhgSQu3M7iUYGCWASTTaGCgKTgAAkgEkwyRgiCIAACIAACIAACIDASAlAAhgpOdwHAiCQjQQgAWTjrKBPIAACIAACIAACIAACWUIAEkCWTAS6AQIgkBECkAAyghGNgAAIgAAIgAAIgAAI5CYBSAC5Oa8YFQhMVgKQACbrzGPcIAACIAACIAACIAACaRCABJAGJFwCAiAwYQhAApgwU4WOggAIgAAIgAAIgAAIjD0BSABjzxxPBAEQcI4AJADn2KJlEAABEAABEAABEACBCU8AEsCEn0IMAARAQCIACQDLAQRAAARAAARAAARAAAQGJQAJAIsDBEAglwhAAsil2cRYQAAEQAAEQAAEQAAEMkwAEkCGgaI5EACBcSUACWBc8ePhIAACIAACIAACIAAC2U0AEkB2zw96BwIgMDwCkACGxwtXgwAIgAAIgAAIgAAITCoCkAAm1XRjsCCQ8wQgAeT8FGOAIAACIAACIAACIAACIycACWDk7HAnCIBA9hGABJB9c4IegQAIgAAIgAAIgAAIZA0BSABZMxXoCAiAQAYIQALIAEQ0AQIgAAIgAAIgAAIgkKsEIAHk6sxiXCAwOQlAApic845RgwAIgAAIgAAIgAAIpEUAEkBamHARCIDABCEACWCCTBS6CQIgAAIgAAIgAAIgMB4EIAGMB3U8EwRAwCkCkACcIot2QQAEQAAEQAAEQAAEcoAAJIAcmEQMAQRAQBCABIDFAAIgAAIgAAIgAAIgAAKDEoAEgMUBAiCQSwQgAeTSbGIsIAACIAACIAACIAACGSYACSDDQNEcCIDAuBKABDCu+PFwEAABEAABEAABEACB7CYACSC75we9AwEQGB4BSADD44WrQQAEQAAEQAAEQAAEJhUBSACTaroxWBDIeQKQAHJ+ijFAEAABEAABEAABEACBkROABDBydrgTBEAg+whAAsi+OUGPQAAEQAAEQAAEQAAEsoYAJICsmQp0BARAIAMEIAFkACKaAAEQAAEQAAEQAAEQyFUCkABydWYxLhCYnAQgAUzOeceoQQAEQAAEQAAEQAAE0iIACSAtTLgIBEBgghCABDBBJgrdBAEQAAEQAAEQAAEQGA8CkADGgzqeCQIg4BQBSABOkUW7IAACIAACIAACIAACOUAAEkAOTCKGAAIgIAhAAsBiAAEQAAEQAAEQAAEQAIFBCUACwOIAARDIJQKQAHJpNjEWEAABEAABEAABEACBDBOABJBhoGgOBEBgXAlAAhhX/Hg4CIAACIAACIAACIBAdhOABJDd84PegQAIDI8AJIDh8cLVIAACIAACIAACIAACk4oAJIBJNd0YLAjkPAFIAA5OsevjDznY+pBNG6/cNPSjDx48OF59w3NBAARAAARAAARAIOMEFi5cmPE2eYOQABwCi2ZBAATGhQAkAAexZ7ME4OCw0TQIgAAIgAAIgAAI5BABSAA5NJkYCgiAAIEE4OAigATgIFw0DQIgAAIgAAIgAAJjQgASwJhgxkNAAATGiAAkAAdBCwngrGn5merE2D8xUz1HOyAAAiAAAiAAAiCQnQQgAWTnvKBXIAACIyMACWBk3NK6a+wD8rF/YlogcBEIgAAIgAAIgAAITFgCkAAm7NSh4yAAAikIQAJwcFmMfUA+9k90EB+aBgEQAAEQAAEQAIEsIAAJIAsmAV0AARDIGAFIABlDmdzQ2AfkY/9EB/GhaRAAARAAARAAARDIAgKQALJgEtAFEACBjBGABJAxlJAAHESJpkEABEAABEAABEBgnAhAAhgn8HgsCICAIwQgATiClTc69nvyY/9EB/GhaRAAARAAARAAARDIAgKQALJgEtAFEACBjBGABJAxlMkNjX1APvZPdBAfmgYBEAABEAABEACBLCAACSALJgFdAAEQyBgBSAAZQwkJwEGUaBoEQAAEQAAEQAAExokAJIBxAo/HggAIOEIAEoAjWHmjY78nP/ZPdBAfmgYBEAABEAABEACBLCAACSALJgFdAAEQyBgBSAAZQ5nc0NgH5GP/RAfxoWkQAAEQAAEQAAEQyAICkACyYBLQBRAAgYwRgASQMZSQAFKgPLZl0f/a20BI/d9fs/+6CkJI0zOPVz/UQ6bMeeEXn74yLxX8pFscnCE0DQIgAAIgAAIgAAJnIwAJ4GyE8HMQAIGJRAASgIOzNco9+cafrVr1PbL+3a03z0u3k8N74pv/x3XXcd60CNHFk5o2Pl79Pz38r1+466bHL0q3DwnXJcXzL/7goU+/Rggp+vH/e+0/z4YEMCKquAkEQAAEQAAEQGAMCUACGEPYeBQIgIDjBCABOIh4eAG5rSM77175v54hR/03jIkEQJace/Jn50+P96H1J//w29uPmH/PoARATu29c2NzeF79nZ+tLknJfoJmAez55fpnmgghJatvuOWyWQ6uqjSb3vPLX5Hrv7g0zatxGQiAAAiAAAiAwKAEIAFgcYAACOQSAUgADs7myCUAdffd511x9Pv3kOs3LHNaAlAI0Qghpf/9m7U3TLFonH7rws/v2mr+KJNZAGfHnX0SwLYnf0k+f/15Q3W95aX7X5t2y9DXnH3ombximBJAy6v3vV5+KySDTE4B2gIBEAABEMgVApAAcmUmMQ4QAAFKABKAg+tgxBLAtm9Wf+bM/Q2P+O+Yus5xCaCg9NJpna8dIVfe/qUXrvBzHKee2TTjoU5yaeUXXjv+hK0Q4MzhDRu23rm1pytKSJ5/xfl1G75+4aoCC2P0+Ia7Xrn9vVBYIyULqh//sv/22xtkL4AUhQBnu4VE21/8zV9+8mrrWyciYY0Qn1K/vP7R21evEoLFqb23//t7jzaGaJcUZXpN6Q1XXXj7lZWpswyGP+FpSADbfnX/6UtuuTILdv+t4Q1TAhg+FdwBAiAAAiAAApOFACSAyTLTGCcITA4CkAAcnOcRSgBv31F9Tff9DQ9fVbz5xjGQAEjlj/++9/b/6SHnnz/wg3MDlEfnhq9t+moD+cJXzzn1812vyRLAsbcuvHHX1mgitOI5L2zk3n6tP7nxt7d/IP20WCnp1rokr4EkCeDst5CBXZ+9+q3f0lQFuWXroSl/uurCge+dw8aSgZeQAFpe/eWepfXtD75IM/5Fzr9VAiBVAbS8dP+j286wixZeue7zPIGg5aUndy9d0v4YrRcoOe8rty7dI7fG37nvsS1d9Nop530pLijEWxukymDbr+5K7BIhhEoAl057PbkbhLS9eP+D29hjyLzP/hvf+beyALb96q6GurusdIY9v1y/t97sf3yYtKufKs8AWDQBAiAAAiAAAhOCACSACTFN6CQIgECaBCABpAlqJJeNRALo33zr0hvDD+54+IpiQsZIAnjhweANXzl0Sql84cW/vlIhxKwCqHj8gbLvf4X6+VteAJEn/vWxa7cSohR9/8G136lRwh+8ceFXGnZoZN7n//rwDZXkvRfyvnE0TAipqX113fmLSOvP179yN1MEhN2gXQJI4xZ6jsDmLS9Oqb52aWWJT2v4n02LNlKfwku/eu2rVxcRy9Twmm9/+ZlLFTLQueP1996a9/Gb60cyZSnvkSSA+x7bUvopK0Le9uR97ZfxYFjOAqARe/sl8dD6sbYLWRTd8tKTzxw6XXuNFdu3vCq1xsJyYvkIyGn50lPItie/e2CJ2bLoasurL5687EouM8QvphF7p4jVW16977fks9ykYNurL864jCcsxOsX4k9se/H+V8tuoR2WBrXnl+tfn2apEtt+dddb06ACZGx9oSEQAAEQAIFsJwAJINtnCP0DARAYDgFIAMOhNcxrhy8BRDZ/rf5G9eEdD11eTJ81VhLAK8vf+vwLd582Q32zCmDVhQNf7lnJjvQzJQBt77Wf3PIEIeRjq41/XcJgRJ749mPXvkO4m+DJRx5b+ZsIIf7vPPil7y9gP298ZcZXJwF0IAAAIABJREFUDp0aXALYkcYtduo2s4Cdv8+7/TDVHaZM+84tH71zVUVAGeY8ne1yWQIQgTS9KZ5sL0XL8RCatyvC7JaX7n+GrI3vnyeW3ye6CbS9+Ks9y7542Swi/mB2ctuvniRfNNMKUvVbdGnPL+9vu1QyJkxdqsDyGq7/VLnIAmA9Zr4AdXuFwCEpC/yZ9sbPRhA/BwEQAAEQAIGJTAASwESePfQdBEDATgASgINrYrgSQPfLN674Cnl4x8NcABhDCeCvS+975MLfaYErPz5wW8Wj//T4P+wl13zjS8/UvbNIlgCs2DsFsrlLDv/36gbzwL+KZ35/zTU8DrdUg8GyAKykgKFuEV4A21sjtNrfellttj56+3P/sNOqE/D5r/nCxY9+vrokc0KALAEkeObF4/OEDXObFb8VZtstA+0SwJO7l37echMQLUtVBua445UFgkS8ECCe258UpccdDaRCAF6SYJMAmGzx6KHF4mgDVsIg+kYfezYlwsFPFZoGARAAARAAgbEmAAlgrInjeSAAAk4SgATgIN3hSgCbb5q69jep+lO/fvubN1el0dPhPdFMoa984ZW/vpIn5BdUv/VY6Z2fe+81peLxZ6/5QvuW1BJAnn+68P/jvZqz5K3/OD+FBED2XvtxmjgwDAnAfkvcLCBQWXrN0sK8vq7H3+wJS20SojW9ueX2/2z47SmTUcnlF5/8Rr0DXgCJtvnDlQASA+k0JYCzne1nr943rx9MAmh78f5NRCpGSJEFQCP8u15ssrkYQAJI4wOIS0AABEAABHKSACSAnJxWDAoEJi0BSAAOTv3wAnJCIt1t3RG5P3/6l/qfLPj9c/84r7h8qunVP3R3h/dEWQLQ9l575ZYnNP8XLg0+8Von4XZ61ra/WQgw8N6n/+qdF2kV/mrj27wQIOGVIqv/yBuL/mGoEwHOfovVB5ahUEufN/ipgV07t3z2e3tf6yaEMF0jQ3M7vCyAIQoBRiAB2FtLGlKi839cVhikEIBYmf+8IeEdkOw+sHRPXO+Q/QjobSgEyNDSQjMgAAIgAAITggAkgAkxTegkCIBAmgQgAaQJaiSXDS8gT/GEMfMC+OsriWX1x7pBqwAu94tg224HSJRrbvvM45+kVffhvvaGdxoaqlZ/oYYk2wE++qPX79xLU/TTtwO03yIkgMsv7vxGfSDa+dsfP/XZ16Q29751+8GyGz5ZXV+gEKK9+B+PfnqzNp4SAMuiH8QOMCGdPq0sgMTWCGlpaZs1S3bjlzUCluFfyk3+E+0Atz353a3lLLFfjt6la1JpB1LlAuwAR/IFgHtAAARAAARyhAAkgByZSAwDBECAEYAE4OBCmFASAAm//FTej9spDl4FkBffb7ckAEL69l77d1ueoNvsCS/rgqQT/iqD846HmoZ1KKDtFu3QVz/3ygb5icVFq/J6tp6yZAXrRAC5Q+NZCED7MfihgFI6fXoSQGJrVum+PNhtT373pYPsjSnnfemS9tfJ9UwCePGlimVkU6qzCaUDC79U3pBgB1iRUCZAjw8UVQM4FNDBrwo0DQIgAAIgkNUEIAFk9fSgcyAAAsMkAAlgmMCGc/moJYDhPIxdO7wnyoUAhJAz71z2ufdeI8SsApBS7uMSACEk2v7bR1658/XOBh6W5/lXnF/74/+9+tIy9te+wz/5wZY73wuFNTL9/CW//faS7d/a9NWGwbMA0riFHHnv2u+/98QRuvNfsmDOo+s+Xf/CLxY9GTIzC47tuvaH7714xHIKLA5ec+X5G/6+fnrm7ACHPQ24AQRAAARAAARAIIcIQALIocnEUEAABJAF4OQaGF5AnomejP0TM9FrtAECIAACIAACIAAC2UsAEkD2zg16BgIgMHwCyAIYPrO07xj7gHzsn5g2DFwIAiAAAiAAAiAAAhOSACSACTlt6DQIgMAgBCABOLg0xj4gH/snOogPTYMACIAACIAACIBAFhCABJAFk4AugAAIZIwAJICMoUxuaOwD8rF/ooP40DQIgAAIgAAIgAAIZAEBSABZMAnoAgiAQMYIQALIGEpIAA6iRNMgAAIgAAIgAAIgME4EIAGME3g8FgRAwBECkAAcwcobHfs9+bF/ooP40DQIgAAIgAAIgAAIZAEBSABZMAnoAgiAQMYIQALIGMrkhsY+IB/7JzqID02DAAiAAAiAAAiAQBYQgASQBZOALoAACGSMACSAjKGEBOAgSjQNAiAAAiAAAiAAAuNEABLAOIHHY0EABBwhAAnAEay80bHfkx/7JzqID02DAAiAAAiAAAiAQBYQgASQBZOALoAACGSMACSAjKFMbmjsA/Kxf6KD+NA0CIAACIAACIAACGQBAUgAWTAJ6AIIgEDGCEACyBhKSAAOokTTIAACIAACIAACIDBOBCABjBN4PBYEQMARApAAHMHKGxV78g4+Y5CmjVduGvuH4okgAAIgAAIgAAIgkHsEIAHk3pxiRCAwmQlAAnBw9iEBOAgXTYMACIAACIAACIDAmBCABDAmmPEQEACBMSIACcBB0NksARw8eNDBkaNpEAABEAABEAABEBhbAgsXLnTogZAAHAKLZkEABMaFACSAccGOh4IACIAACIAACIAACEwMApAAJsY8oZcgAALpEYAEkB4nXAUCIAACIAACIAACIDApCUACmJTTjkGDQM4SgASQs1OLgYEACIAACIAACIAACIyeACSA0TNECyAAAtlDABJA9swFegICIAACIAACIAACIJB1BCABZN2UoEMgAAKjIAAJYBTwcCsIgAAIgAAIgAAIgECuE4AEkOszjPGBwOQiAAlgcs03RgsCIAACIAACIAACIDAsApAAhoULF4MACGQ5AUgAWT5B6B4IgAAIgAAIgAAIgMB4EoAEMJ708WwQAIFME4AEkGmiaA8EQAAEQAAEQAAEQCCHCEACyKHJxFBAAAQIJAAsAhAAARAAARAAARAAARAYlAAkACwOEACBXCIACSCXZhNjAQEQAAEQAAEQAAEQyDABSAAZBormQAAExpUAJIBxxY+HgwAIgAAIgAAIgAAIZDcBSADZPT/oHQiAwPAIQAIYHi9cDQIgAAIgAAIgAAIgMKkIQAKYVNONwYJAzhOABJDzU4wBggAIgAAIgAAIgAAIjJwAJICRs8OdIAAC2UcAEkD2zQl6BAIgAAIgAAIgAAIgkDUEIAFkzVSgIyAAAhkgAAkgAxDRBAiAAAiAAAiAAAiAQK4SgASQqzOLcYHA5CQACWByzjtGDQIgAAIgAAIgAAIgkBYBSABpYcJFIAACE4QAJIAxmijDMMboSXgMCIAACIAACIAACEw+Ai6Xy6FBQwJwCCyaBQEQGBcCkAAcx86DfyEBQAtwnDgeAAIgAAIgAAIgMGkIiMif/8EJIQASwKRZTRgoCEwKApAAHJxmEfwb1ktoARACHOSOpkEABEAABEAABCYBATnmd0mvjAsBkAAmwWrCEEFgEhGABODUZIv4X7dehmHous7VAKeeinZBAARAAARAAARAYNIQ4IG/2+3m/8tfGU8HgAQwaRYUBgoCk4IAJABHppkH+Tz2b2lpOXLkyJkzZ3Rdd+RhaBQEQAAEQAAEQAAEJh8Bt9tdWlo6a9assrIyRXpxISCDuQCQACbf4sKIQSCXCUACcGR2+Va/pml79+7t6OhYtGhRRUWFoiiOPAyNggAIgAAIgAAIgMDkI6BpWmtr6/79+0tKSmbPnu21XlwN4AkCGaECCSAjGNEICIBAlhCABJD5ieDxv67rx44d++CDDy655BIE/5mnjBZBAARAAARAAARAgBBN015//fXp06dPmTLF7/f72EtRFF4RkBEVABIAFhoIgEAuEYAEkPnZ5PG/pml//vOfFy5cOHPmzMw/Ay2CAAiAAAiAAAiAAAgwAidOnGhoaJg7d25eXl4gEPD7/V6vV6gAo4cECWD0DNECCIBA9hCABJDhuRApAKqqvvDCC1dffTVSADKMGM2BAAiAAAiAAAiAgERA07Rnn322rq4uyF55eXk+n8/j8WQqEQASAJYbCIBALhGABJDh2RQuAKqqPv/883/zN3+T4QegORAAARAAARAAARAAgUQCTz31VE1NTX5+fkFBQTAYDAQCHo8nU44AkACw3EAABHKJACSADM+mkACi0eiLL74ICSDDfNEcCIAACIAACIAACCQReOqpp+bMmVNQUFBYWJifnx8IBLgjQEbsACABYMWBAAjkEgFIABmeTWEEEI1GX3rpJUgAGeaL5kAABEAABEAABEAglQRQWVnJJYCCggJeC5ApOwBIAFhxIAACuUQAEkCGZ1NIAJFI5OWXX4YEkGG+aA4EQAAEQAAEQAAEUkkAM2bMKCgoKCoq4hKA3++HBICVAgIgAALJBCABZHhVcAlAVdVoNAoJIMNw0RwIgAAIgAAIgAAIpCLw1FNPTZ8+XUgAwWBQdgQcJTNkAYwSIG4HARDIKgKQADI8HZAAMgwUzYEACIAACIAACIDA2QhAAjgbIfwcBEAABEwCkAAyvBQgAWQYKJoDARAAARAAARAAgbMReOqppyoqKgqtF7IAzgYMPwcBEJi8BCABZHjuIQFkGCiaAwEQAAEQAAEQAIGzEYAEcDZC+DkIgAAImAQgAWR4KUACyDBQNAcCIAACIAACIAACZyMACeBshPBzEAABEIAE4MwagATgDFe0CgIgAAIgAAIgAAKDEoAEgMUBAiAAAmkSQBZAmqDSvSz7JYDdP151yQ8byz9+24/+cfrG6zevObRpTX66o7Nd1/zAqpV3NS64a/vWr1W1/WZt/U2bL3+oYdPnykfYHG4DARAAARAAARAAgRERgAQwImy4CQRAYDISgASQ4VkfkQTQePeKVfceJWTObVt3fGeB6FHb5nt/uGfpt267PIMxdf/Ta2ufvuo3NzQ/cMu9r7Sd9/2tL98Uf+BwWSRIAM/d+pk731n90zfu+bh/uO3Q6/dsvPUxcsNPr1s2xM1NG1Z9aF0jWbOp4+HLR/IM3AMCIAACIAACIJCbBCAB5Oa8YlQgAAIOEIAEkGGoI5EA3r5j5qcfjXgIUf03vHDingvMLrX91xX13+xe/+7Wm+dluJOZak6WAEbZ5pZ/mXn1Y391ltieSwD167e/eXPVKJ+H20EABEAABEAABHKIACSAHJpMDAUEQMBZApAAMsx3BBIAi36r1j9+3cZr1zV/6dkTP1pNCGl+Yu0VX9vcZvZuARMCurc9cMuNP3y+OUJI8bLrHvj1fZ+m6QGbb5q69rkbfvGbwE8+t2F3hJCZV933219cV0vv7H53wy3/++7nmyKEkOLlt/36xe+c17d53ZfWbXy7sVslxF911Xc3PfKPC+iuvdr2/L/87S1P7KbvS43LdJJbK38kXgiQKAek7OrmG6eu/d0//uLXnp/87UO0p+Wfvu+5x65b4Ilsu+viKx5otJ7FNvml/vjnXfWd/7z/5g8Vk7aNV9ffugUSQIbXLJoDARAAARAAgQlPABLAhJ9CDAAEQGCsCEACyDDpYUsA6pY75lz9aPX67W/+zSufrL9jzw3PHr1ntYe07Xz0Xz9/x9Nt5Wv+/Ud/VV684OOrS565uv7rW4ovvu2e66dv+d4dG5uqbntz+3fqmQTwG0JI1eXXry7e/7un3+0mF93X8Nx15Sc2Xr301i2k/LzPfmIhad6iXLf1oTV+0njvxTe+88nrrqs59d/fvHdLd/HNvz+8/kNk2zerr/ivblJ7+XWryDtPbG5Ui6/7dcN9ckp/qtZOSV4ACUUBv0zZVSoBPE0ImXf5dauLDz739LZusvqnDc9eX9z4xt23fHbDNnLezY999Xwy5/zPLGtm/an6wj3rV/N+XvXw0V+syWctLF+//VVkAWR43aI5EAABEAABEJjQBCABTOjpQ+dBAATGkgAkgAzTHq4EEHnm72Z++fnz/r3h5X8sZ5n/26565MQvPusnpHnDRSvXNfD9f5oWsOGylet2LvjO21tvqyVk5931l91L/un1hn9dxiUA3gLpf3rtnBs3s31y8tAlK+/cXc6uSTnIxp+tWvW9xjWPdzx8xeZbp67dSC5/+CizBnzzjpmfeTRyxcMnHl8jyvqbU7Umh/3Sn8kgXW1lEsB59+x5+YaZJPLM2plf3sytBAnh6oAo8uf9WfOL1oev8phXXv7IiU2f/RO97HObOh6CFUCG1y2aAwEQAAEQAIEJTQASwISePnQeBEBgLAlAAsgw7WFKAJGnr5954wuJffj0wyd+ucZvlwC23Fpx9UY18UoWDHMJgEXytCyABslMAmj82tS1T4j3rRtPPH/rF//ld3vbaMI/e9Eblz16xdI7tokE+1Ql95tTtTaIBHB0kK6ShDj/5RunXvt0agngBOtP4ljZlW13X3D9xo8/0vB9WiuBFwiAAAiAAAiAAAhwApAAsBJAAARAIE0CkADSBJXuZcOTAHhxe/F5az6zMECfEGbp8avva3j2uvKUWQCr73n3kb8SZ/j5i8uL/YNJAIRl6SdmAfCjB6rWPLbpe6tKDj54xdUPNKebBZCiNTJkFkByV9kevtjqH0ICICwLYOoNm968/RwLvD+/vDifkP7ubk9x8YjOHEh3CnEdCIAACIAACIDARCMACWCizRj6CwIgMG4EIAFkGP2wJACe+S9H6bu/V3/Jz9p4Vv/zX576d8+Q8gvWfGJBxeVfX3/+G7TAntSuWX/bX1WR5ndeaV525z1r5pheAMlZAFUNd6+86N5mywvgD82Xv/z71RvrL7m3rXj17ff8Q8WWu7+1sVE10wR2f2/lJT9rHsoLIEVrN3OVge/kJ3sBJHU1Mds/QQJovPeCVXcfIguuuO78/GXXPXIDYV4A5RfcfPuXz6/o2LX51bw1j9+2+uiGS1as2207OjHDE4jmQAAEQAAEQAAEJh4BSAATb87QYxAAgXEiAAkgw+CHIwG0PfrJ+jveTTgIkPADAj90T8Pvbyg/tOGKj63bFiHEv/qet5+9YU6k+bk7/v7rG3d30z4X1153//+576rywSUAQtpeuPVvv8av91d94ZGXH7jK/+a6q9nBAf6lN//igYqfXLyuilcQqN3bHrrl+u8/3zb4iQDJrQ0MIgEQkrKrQ0gApPvlWy/4u43s6Tc/e3j9atYf8/gD4i9ffvuvX71tWdvTa5feuHn5Pdt/fwMOBczwwkVzIAACIAACIDCRCUACmMizh76DAAiMKQFIABnGPRwJIMOPTtlc9zNrq79cTI/ZG4un4RkgAAIgAAIgAAIgMA4EIAGMA3Q8EgRAYGISgASQ4XnLMgkgEukP/+7L1beo9+389XXlGR4rmgMBEAABEAABEACBrCAACSArpgGdAAEQmAgEIAFkeJayTALgp+uR8us3vf3Ty4szPFY0BwIgAAIgAAIgAAJZQQASQFZMAzoBAiAwEQhAAsjwLGWZBJDh0aE5EAABEAABEAABEMhCApAAsnBS0CUQAIHsJAAJIMPzAgkgw0DRHAiAAAiAAAiAAAicjQAkgLMRws9BAARAwCQACSDDSwESQIaBojkQAAEQAAEQAAEQOBsBSABnI4SfgwAIgAAkAGfWACQAZ7iiVRAAARAAARAAARAYlAAkACwOEAABEEiTALIA0gSV7mWQANIlhetAAARAAARAAARAIEMEIAFkCCSaAQEQyH0CkAAyPMeQADIMNO3mNt80dS3Z1PHQ5Ul3NG+4aOW6BkLq129/8+aqFA1uvnHq02s6Hk6+M+2Hp3fhyzdOfW5Nqh6md7ujVzVtWPWhjde9u/XmeakA3TT16c90PHzF4D0Yv6FtHrxvzQ+sWnlX44K7tm/9WuONN5GHU6wNR5micUZg/NaGtADIhpuev+qhlB9/TBMIgECOEIAEkCMTiWGAAAg4TwASQIYZj0QCoNHXukarI2seTxVrNW1Y9UWySUSwL9849drd69/dejPh71/1PI9yE15rNsXD2s03Tl23LCHAo4Hxxr/dvvVrqYLi0VLZfOPUtSTlQEbbcur76e/6+9enjK6H+JHVVpoSwKgHNX6x0NmoJy+PhDuGCLPN68ZvaIP3rZlHfYQJAak/Vmfjkos/T2MZN21Ydc+CrZlSTMTaGFJmcgA1FoADUNEkCGQxAUgAWTw56BoIgEB2EYAEkOH5GLYEIIJ5c/eV/oK+m+5bJkbmsgRAbyFmeG+TBsigsdzmm6auWyQ1S38d371+DLa+Mwx42M01P7BqLdk0pNKRpgQw7Efbbxi/OHmUXZ+YEsAoBz2Jb8/sQs1sa5N4WjB0EACBoQlAAsAKAQEQAIE0CUACSBNUupcNUwKgW/G770zc9k8ZnItQX47/CSFpSwC2K+W9cZ4uy0YoEgc233hR45q/3bjW/j57opWzYO6s0i49LQCxvGuy4aK15Fcsq1zOcRCp+C/fuOrQmut+vdbMXPicSOCnCojVluiMlcnPu5iUXEBLAH7DfmZP9U++MWX7VAJYdtfudXyw8UYohG/fuXvltU+zN696XgyKkPhDTWgpW5aHv2D9XcvW7TcLASTmKUZEu5HMmZDmB1b9oHY9udZEtObxjjXPWWOPM7SmIhHygru2byJrzYmWQckTJDUS72H9+vVL1+1mhQC2lIq4NCCHeakbHGoSk8dlFh2kXDyMgxiI6Buh4/32+v0r1/6GsEVYJc2RDFmaqUFqQ5ImV57uBTT7hgl2w5uOhDUT74/cSd7t+HdNQn6Q9XEYZGFYH2HxQVjwAznxJ/5F0Sw+m7b+86fLK5OY6yFOLN5D+VOfjDHeSXnZC62tecNFP1hwJ1lrfm+s2dSx5mnrgy9/wFN8tAf76kjFarBPWapvvNTfFSnU2HT/KcB1IAACY00AEsBYE8fzQAAEJiwBSAAZnrrhSQCpt+IH0QW+SDb9iqy1bd2nLwEQuVnpz5KmIAV4CckIUpm9lEWcovPyr/iWBECam5uqqmjIJJUeJOQ+yJnJ4mIWdLHa/qG38Wmff30dL/K3ZzqwuU28PUX7hKZOxDMvbBCejoc3CbGTeKi1gAZt2SqIYDHGUiZ22PI4UhThp+bMQpdlZgIIi8GskCxVdrcMmQdIZkQn14AkwI/Xhth7uG4ZU17SkABSN3j2SRTjSkgXH2zxSFkwHzL7xqgKIGzqm5qr5rGIOj6chPqXlP4R8orik5vwju3zkv50pOzPUDvk8fUmfUmlWhjyJzH+hZCYEDSIBBBfThL2xFm2rRZeTzR04ox9DZjLnn7QuOmG9FkwlRFLWLHhTf5op/7qSMVqsE9Zqm+8VOszjYqJDP/rgeZAAARGRQASwKjw4WYQAIHJRAASQIZn20EJwNx7lyv8h5MFwCMZXjAvCQeJYbP4HT0xfnj5xqnfX0bDbPEHhi0xP1z+LTxl9CJF40ntJBQp8DkR0ZEt8SFhxhLlErsgkiwBSDfHo6+kYMnUWWxVFWJQqTQauVdyzzk3EUky/japIkX4MQjnhNgsUYJJkauf0EjCWOJPTHyQWBiNCWUj8fGeXQIYpEG6ckT1StJnzkZgaCkn8aeJYpZEO/Eh1sK261bJoWzy5NrfEaiHNx0JHZL7M5QLo93hMuXCWCgV9cQHmJ4EEHfQGGSWE4lZM0WGchJJ7GSiphaXAET2U+KiSpAJ4hlSchqUNMtiMSSrOYN9ylJ/4w25PjP8jwSaAwEQcIYAJABnuKJVEACBHCQACSDDk+qgBMDsAKm3mbUzRrs+jCwAnltO6/9JPMBLSH9lLPh2XGJoZP1Oz53VZGQiMdi22R4vBGB77KJOwLw+cfNT+qU8sT9JBQJJVQAJjbOOJUokSVkA5ukAfAzxPGf5RAARO9niQyEBpDRcSNFzuxOhOeoFtuqPZMPChGRsPitWknbc1yAdCSB+AEFqCcD+aLPNbzcm1qekDnplDcia0EEa5KctmJOVXMphkwDsiRjWgrNqTBJqZ1IXIwjNJb5c2cKwKRQpvDOSJ9f+jliuCd0+63TI9QsJC9VcOfYqAD5qM9/eXNVDLAzxwbTwpiUBSDYZg0gAiWU+0qfGKsdIqgIYZNlfzhaAkABElpAttURWIePfG/GP9qBfHTZWduHG6hX99CU6p4rKjkHXZ4b/kUBzIAACzhCABOAMV7QKAiCQgwQgAWR4UocnASQk51s9GdoLgOfNitPvhiUBmI/7/9m7//g+qgLf/4c2llAKW0yVroI1ehs2LM3aanWj7a5lqQuIsJbQBlJYr/Ig1oruY/Hifis31ly235UVHwsY2PoFdrUpphBYWxAqEXrZFnO12l4LNpf0ajZQ1qKt5rL9Qihp+X7n9znzOfOZmU/OTD4/Xv3DhyTzOWfmec5MPuc9Z870iY7g7QARK73pIwDrXq72tXbh3ZBHy8GrAZSbz1I53phKvbWoqUt7hzYYS2jbUhqnqS9BSDQLQI4GiswCiCg5NOD0akw0C0DnnG7MqQBOZhZAMN2jcIq4e582YuJDQUTlPg8SWv+icHKBPStkWH6vhH/sIb2oCECdz5/VLIDkiYx+f6Quq5374P7evyZEnIC6szhiIo91EXBPmYLYzs1WwrMb5HeRFJ5j4VTFHorL0zGUEy15BKCfSRR6xaAGTRN0Wjst95+ib7iMm+Nj+C8GxSGAgDEBIgBjlBSEAALVLkAEYLiFU0YAzp0r+/V+yd8IYN9NdZ8wTxcBON/O9zWJ1er7Bb0nqwOMiAhArjrYuPDLuvaGufTIvf5WnhUBeIND5Wlhv6rCoU7hk9uhFg1FALryiyx8oI0A1IfD7fFFxJ5HPBSdai0A6XjMRwBKg4YWa4h63t77uX1/OFgS0s0sIhYXUMe6oTGYssZB8FC6PIhVO4/8Rgx5LQApN5HHsVL5htcCSBcBeLPuleP1ZIoul6DcGy943aZ2tCwfqX02iW77mZRkEUAw1UiNtwqvl5qnb5KsBRA7C6DwLLPrLjILwN03zyrBWgDaq793kWEtAMN/HCkOgawFiACyFqbtWBLTAAAgAElEQVR8BBCoGgEiAMNNmToCUNd+1654b+1i6Hu2vbqbtULbOT2tyj26mBe8h5a+cw9es7h3VAQQTOe2P2vNob3kEeXpgNAbAaSpy219m0XXgXXWmudR3+ODPWnq3ry6d6v1cnJl8nPhuveh+dUFGygjK135lon8+gP5jQDuvGXHSRlohReN15esvhHAOyJ3JOO9RiHilfXyMw7uXOUMIgC1QSPeCNC3qrd//qCzSr+8SHvw8/CMA28Kt1dg8Ua0j2t1y/ou54ERH0TfedQ3AkTsg3JcTev7Vm/pb9rlPI8gPbKR+I0A0p4obwRIHgH4z0HYj3V4+1NsXX3l0RKpk2g6hve8gNNRvT1U3h3QJ24eXpcsAgh2VVo/0p88b++Jbh/kS6n8RoCg26d6EMBuKvnJI2dnotNDdQ+9vEB7lhWwK484Se9BKEhbDP+9oDgEEDAoQARgEJOiEECgugWIAAy3bykRgOFdoDgEKkyg+PsCKuxgct/d6Gfvc98VKkQAAQSmToAIYOrsqRkBBCpMgAjAcIMRARgGpbgaECACmEwjh56O0b7pcDLl81kEEECgIgSIACqimdhJBBAoBwEiAMOtQARgGJTiakCACGByjay+F0P3sMzkyufTCCCAQAUIEAFUQCOxiwggUB4CRACG24EIwDAoxSGAAAIIIIAAAnECRABxQvweAQQQcAWIAAx3BSIAw6AUhwACCCCAAAIIxAkQAcQJ8XsEEECACCCbPkAEkI0rpSKAAAIIIIAAApECRAB0DgQQQCChALMAEkIl3YwIIKkU2yGAAAIIIIAAAoYEiAAMQVIMAghUvwARgOE2JgIwDEpxCCCAAAIIIIBAnAARQJwQv0cAAQRcASIAw12BCMAwKMUhgAACCCCAAAJxAkQAcUL8HgEEECACyKYPEAFk40qpCCCAAAIIIIBApAARAJ0DAQQQSCjALICEUEk3IwJIKsV2CCCAAAIIIICAIQEiAEOQFIMAAtUvQARguI2JAAyDUhwCCCCAAAIIIBAnQAQQJ8TvEUAAAVeACMBwVyACMAxKcQgggAACCCCAQJwAEUCcEL9HAAEEiACy6QNEANm4UioCCCCAAAIIIBApQARA50AAAQQSCjALICFU0s2IAJJKsR0CCCCAAAIIIGBIgAjAECTFIIBA9QsQARhuYyIAw6AUhwACCCCAAAIIxAkQAcQJ8XsEEEDAFSACMNwViAAMg1IcAggggAACCCAQJ0AEECfE7xFAAAEigGz6ABFANq6UigACCCCAAAIIRAoQAdA5EEAAgYQCzAJICJV0MyKApFJshwACCCCAAAIIGBIgAjAESTEIIFD9AkQAhtuYCMAwKMUhgAACCCCAAAJxAkQAcUL8HgEEEHAFiAAMdwUiAMOgFIcAAggggAACCMQJEAHECfF7BBBAgAggmz5ABJCNK6UigAACCCCAAAKRAkQAdA4EEEAgoQCzABJCJd2MCCCpFNshgAACCCCAAAKGBIgADEFSDAIIVL8AEYDhNiYCMAxKcQgggAACCCCAQJwAEUCcEL9HAAEEXAEiAMNdgQjAMCjFIYAAAggggAACcQJEAHFC/B4BBBAgAsimDxABZONKqQgggAACCCCAQKQAEQCdAwEEEEgowCyAhFBJNyMCSCrFdggggAACCCCAgCEBIgBDkBSDAALVL0AEYLiNTUUAo3e0tou+wevnGd4/ikMAAQQQQAABBKpOgAig6pqUA0IAgawEiAAMy5YWAYze0bpoy+o9u9b6I34pAhjoXDK8TvqV4T0e6Wl9X9ewV2jT+j1e7jDQ2dDeb/+8bfORjRe6WwysaWi/3/7/K/uO3LXc8M6UUJy8/83dgWHw86bunwyubSy2/5b/ettALqGEneEjCCCAAAIIIDAVAkQAU6FOnQggUJECRACGm62kCGCgs6FrX7NYvSkYqQYRwEhP69WiL9MIQFP+aM+SRb2rnDjA2r0WexQtRxUDaxq6zvXzAsOMiYsb7VmyoWnXRieKsOIJ4QQTVn4hnOTCygL2dR+xttHv//bOhg7R52+wv7ssoo3EBGyIAAIIIIAAAkQA9AEEEEAgoQARQEKopJuVEgFs72zY2nbksn7rf7376m4EMH9DQ4dzJ965Qd20wRuNWz8J0gF7JLyppcu6n99mj2aDe/jC/Yk9AF7f4ox1g39O7aH7+dKwWdgjZ/upBNGzZNG+m7wZAbpsYvSO1g3zu0VHMH2gbWt41kCSbeQdDOYdqPMRNE3iH8v2zoabW/wZAQNrGvovO7LxQivXKNz/YSXLGOhs6G8rIGo90LZ6S3vXkFVn0/o9faI9PGtge2f8Nkk7EdshgAACCCCAQDoBIoB0XmyNAAI1LEAEYLjx00cAoz1L2oV1/18ZfAazAJTRbHBDviACWNQ15Az+nX+joyPz5tmz3/1744WPG1i/tu6BeymDFxZYP5SG0N5/qgGENDvAR1RSBrtk78mC4LZ8km3kVhkdGZ3XaD8hId2u1zWbWoV0M9+q0fpP4U9nsD/uYPaJq6VcQKgxgVONVe8+92kC5/kC9yEIaa5Ekm0M9zWKQwABBBBAAAFXgAiAroAAAggkFCACSAiVdLPUEYB0L11eArCECCC4vx3aWe19ft0BBRlB6CNuItC0QblDruYRTvDgDrbtIEKdSuDdik+0TQS37ha9k3HYyxP4axaEFlOUIgD5Dr8fATgRjFNnRAQQBCLKUSdpJlZ2THrysB0CCCCAAAKlChABlCrH5xBAoOYEiAAMN3naCCBYiM7ZEW85uiRjS/VBAHkc6w5lnYnr1r+kS/d549vnSp8FELzIIDoCiN1GbhWVSJ7pEG47Kwt4xloRUMhJRBBMTGIWQPCsRHQEELuN4b5GcQgggAACCCDgChAB0BUQQACBhAJEAAmhkm6WMgII3db2HwrwH7+fp87JV2+8B9P1gw/aOyov5mfPYy982l9/QF75IlhCT7q33xR+lt5bZs8vTLnjbSICUB9e0M8CCA7Fr7FgLQB75cKCtQzs/RfhtQDctQ+DYhVAIoCk5wLbIYAAAgggkJsAEUBu1FSEAAKVLkAEYLgF00UABYNzfyK9MgvAW69eHdtb4/wu4bwGTxMBeM8F2JstsNbJ164FEDxpryyYH3ojgLu6fmhFfW/5/cAwkwjAe6pft5xhsOSBG1W471YMvRGgd7XujQbu/ofeCKC+ndE6NiIAw2cJxSGAAAIIIGBYgAjAMCjFIYBA9QoQARhu2zQRgO6xc2+NvUsecRbhn+cM+60p/c4zAsHr7kXb5j5x8/A6TQQgL/LX1L15de/WpsGoCMB6TcCwq+A9hmD/Z/BOAW9JP/un3oP3/jMLsqDxCEDdjb7VW/r9VwCGdtL6T3n/FSjvLQYR+y89a6B70IAIwPBZQnEIIIAAAggYFiACMAxKcQggUL0CRACG2zZNBGC4aopDAAEEEEAAAQRqU4AIoDbbnaNGAIESBIgASkAr9hEiAMOgFIcAAggggAACCMQJEAHECfF7BBBAwBUgAjDcFYgADINSHAIIIIAAAgggECdABBAnxO8RQAABIoBs+gARQDaulIoAAggggAACCEQKEAHQORBAAIGEAswCSAiVdDMigKRSbIcAAggggAACCBgSIAIwBEkxCCBQ/QJEAIbbmAjAMCjFIYAAAggggAACcQJEAHFC/B4BBBBwBYgADHcFIgDDoBSHAAIIIIAAAgjECRABxAnxewQQQIAIIJs+QASQjSulIoAAAggggAACkQJEAHQOBBBAIKEAswASQiXdjAggqRTbVY3A9s6GrW1H7lpeNQckxGjPknaxaXBto4FjGr2jtV30DV4/z0BZFIEAAgggECFABEDXQAABBBIKEAEkhEq6WdoIYGBNQ/9lRzZemLT8KdpuoLOhXWyW99P6Sb+zN83de3atdcY3o3e0Llo/HPqhEMHGbUohGR6NtSdbVvs7VnpN2zsbOkTfkY3BANf6iXvoTev3uEM76YdCiOAwR3pa39dlizR1/8TMkLL0Y8nok3ERwOgdrRvmD5Z9J5d1gghgYE1Du+ibTMCRcQQw0LlkeJ13AmbUwlaxQU+2e7Pd862zbH+3gqOcL9JVQgixsu/IjcOt7+tdXa0nQob6FI0AAvECRADxRmyBAAII2AJEAIY7QhVGANZX/17RPNxykx8ByPdIR3uWLOpdZY+EpW//0thA2sDKArpa8hgADHQ29LfJ4/aS2tnOEUTTUEu3X9RIT+vVos8Zcdky7nhGPwyWohNr431BOSXtT5l+KC4CqJCcSx8BTN482whA7pCT39ciJSgVeR37nHCvHljT0HWufzXo10R+2zsbbm4xkM1lerAUjgACFShABFCBjcYuI4DA1AgQARh2NxIBWDce73d3zPsOPdqzZEPTppYu65Zym3VTWr0p59xkvuQR5aZcMPTa3tl6YF33/kXt97u373RVWF/r9/m3td363dF+0y3RsxW8EWDw7d/6rDcIV4e+uuGQdRuzbVVvuz99YJNoD985tw//JtHu3n5v6zvS1u9NQygcZoRuTkoHG9yKV/dWN/HbHfM0bYhOE3xh/TBPHe1oRsJWu7St3tLeNWSRNa3f0yfaC6ZRJPEJurF9y71bdLhzNHycYIKGdwvXmbWxYX5fy82LuobcmQu6jiGdI3Kv82d/yBGAtIFdtRUAOUfnT47QViH/MJhb4dUs7bzd+Z0OFt9t4lmsgoLTze8eQX9QWlY6Omcnk5yqTdaDAKtb1nc5U0fk7qrtmaEWDDQK8eW5J25z6KfnyJc5XaVqNqeNFdQf+qeY2qv9cuTgL3SNzS0HNHxtpzgEEChzASKAMm8gdg8BBMpHgAjAcFsYiQBGR0bnNdoz64P76s5Qyh//WP+5z70trwxX5Hm5cgTQ0NEvj6x0VRTO9g9witzI9cbSQtola3Tp/qdQb/pp7gHK0YNymNJkfvvnC9z52PYYxhutFU7U96u2H69QngiQNo6PANyjLzKhIBjMyANs/8mIUBIRMWt6n/uAgDPAW+kcY2jqhB/NRPkoY91F61vccbI8T2FkdLRxXmjygrPb8qBU1zHkc2R0dGTePOsJeXX2h7sWgHbWg9xX7RYp7N7F5xHoZ5ck6TbxLBHdQxsBaE6QBKeq83SM1yLSRJionqlsL7egiMAPbqorA2/tIwwRlZYeAVjXKH8H/P9fdM6LeuoZvgJTHAII1KwAEUDNNj0HjgACaQWIANKKxWxvJAKQ6vDHn6FxVCgCcOOAwrvf7kIDxSbfJpozHxkBBCWHbqRLEYC8Vpw+AgieDlCGB8GNR+Xw1cMs3P/wcwpeVmK5+gcy+QggaiTjD71CUwP0EUAwflOGYdJnlZ9H+ChjXXnxOd1ORmZGaueO6RjBHvoDeP2sh3AEoOneykA3fIrpZ5eoD5WUyhLKrfzuoYsAYmawR52qdgQgPTAfEZkFPVPdXq+n4PtdKDzw1p4afnQonw4pIwA7rmpx1/UIPhtcJYpGAJoTwfBlmOIQQKAWBYgAarHVOWYEEChJgAigJLboDxmJAJRbys60/8IlyuVZwe6tY81gI4gA1DXbdVUUo9BHAMoX/YiQItEsgOC5/egIIFihPS4CkMcz4VnHfvmTjACKDWM8liZ17KePAIJ2KRIBxPpERgBBpcqChe4cisLnF+I6hrLAmzuvxIsA1M9au2RvEB5mR1ThPjJQ8BSA8iiBfZzOzivj27QRgMciQotTSONzt7/5RNoWT3KqRiRBUVVba+xJIY58WkXgF96Ed7tD4ZT7qNNhWHGIehDAfTwnvLali3bJI8FqF0QAhv+wUBwCCMQLEAHEG7EFAgggYAsQARjuCJOPAJSZuv4T9YURgG7udOT9Q3XjiCpSRgAFN0UL7tba9/aFsmCYbhyVZCynTDFIEwGEb6JGzAIo8nyy5mZ4zExmf/xTcFfcXSnNl1baxVgEoLnnPH+D9F6DiAfdQw9NBH3P311lJrx+FoDm7YAFMziCNzUkso2YgZKk2yjJSJpb8YlmASQ8VUuYBaCLAKLxjc8C0M53KLLuoL1936re9mCyQ5GpH+Gk0vAlmOIQQKBWBYgAarXlOW4EEEgtQASQmqz4B8xEAN43aemp4PB6dZHrz/lvsLPv+rqPeRdGAJoq0qwFoB0khJ7Zdkd64cfa1ZcLSgsH2rImZgFEjzn1e+g8rS0iXtoXHqZqp9Z7T8i7h+C9Ri70bHzB69AyigAK1wJ4Tn1gu8NdgKDIowrqE+xOrw9Nr/BWKAiOQtuFlAfU5fGwrgqrLeQHGaxqNcs9JOw2agSgWyIh4tn4RGsBRByL5lTVrs4QUXVIwO/M0fjBSytLXgtA/qA97UIEb/p0EYu9esA65F4hvzTEaTXdGwFC57jhCzDFIYBA7QoQAdRu23PkCCCQUoAIICVY3OYlRAD+4v/exOnhTm+t+6b1fau39Dft0j0IYI3H3FXf/dd0K8ubN3f3rertd97HHp4yEHxWqiJ5BKC+7tsycdcplOZF+ysXOqM1d1cLF3sP3h1gLAII32aU9ip4I4CzoJ27WP3Kvj7RNXzj4FprobvQPzUCUKbT21vaT2HIK8M7PwkGTt70af0L0jJ5EKBw/Xn9wRaMt7UdIzSQHrb/u61vs+g6sM59GaRyFH63lJdstJbDtwV0VWhWtldbQb/0fdrnI/TL8uu6R8I3AiQ6VaPe0eCuVem8CMN9usH6f1EPAignl4/vd2P3jQBSQ/uvbFAt9aeD8iqHPnHz8DrnzZf+v6JvH9SmOfZbM7ucw5OuUbwRIO6vCL9HAIGSBIgASmLjQwggUIsCRACGWz1tBFBi9fHrfpVYcLV8LNEah9VysMpxZPsW+oolg6Vcmi5mVcVy2U32AwEEKk6ACKDimowdRgCBqRIgAjAsn1MEELqrr58pbfjQKqs49Tntytr3Se0tY10tHyyT6lWmPlz01Q+mKqEcBBCoTQEigNpsd44aAQRKECACKAGt2EdyigDs52mlJwjkWfeGj4jiKkuAsS4RQGX1WPYWAQQQMCJABGCEkUIQQKAWBIgADLdybhGA4f2mOAQQQAABBBBAoGIFiAAqtunYcQQQyFuACMCwOBGAYVCKQwABBBBAAAEE4gSIAOKE+D0CCCDgChABGO4KRACGQSkOAQQQQAABBBCIEyACiBPi9wgggAARQDZ9gAggG1dKRQABBBBAAAEEIgWIAOgcCCCAQEIBZgEkhEq6GRFAUim2QwABBBBAAAEEDAkQARiCpBgEEKh+ASIAw21MBGAYlOIQQAABBBBAAIE4ASKAOCF+jwACCLgCRACGuwIRgGFQikMAAQQQQAABBOIEiADihPg9AgggQASQTR8gAsjGlVIRQAABBBBAAIFIASIAOgcCCCCQUIBZAAmhkm5GBJBUiu0QQAABBBBAAAFDAkQAhiApBgEEql+ACMBwGxMBGAalOAQQQAABBBBAIE6ACCBOiN8jgAACrgARgOGuQARgGJTiEEAAAQQQQACBOAEigDghfo8AAggQAWTTB4gAsnGlVAQQQAABBBBAIFKACIDOgQACCCQUYBZAQqikmxEBJJViOwQQQAABBBBAwJAAEYAhSIpBAIHqFyACMNzGRACGQSkOAQQQQAABBBCIEyACiBPi9wgggIArQARguCsQARgGpTgEEEAAAQQQQCBOgAggTojfI4AAAkQA2fQBIoBsXCkVAQQQQAABBBCIFCACoHMggAACCQWYBZAQKulmRABJpdgOAQQQQAABBBAwJEAEYAiSYhBAoPoFiAAMtzERgGFQikMAAQQQQAABBOIEiADihPg9Aggg4AoQARjuCkQAhkEpDgEEEEAAAQQQiBMgAogT4vcIIIAAEUA2fYAIIBtXSkUAAQQQQAABBCIFiADoHAgggEBCAWYBJIRKuhkRQFIptkMAAQQQQAABBAwJEAEYgqQYBBCofgEiAMNtTARgGJTiEEAAAQQQQACBOAEigDghfo8AAgi4AkQAhrsCEYBhUIpDAAEEEEAAAQTiBIgA4oT4PQIIIEAEkE0fIALIxpVSEUAAAQQQQACBSAEiADoHAgggkFCAWQAJoZJuRgQQITXas6RdbBpc2xgpObCmof+yIxsvTEpdNtvFH1omu7q9s2Fr25G7lmdR+OgdrYvWDzet3zN4/XDnGrExm1oi9zzLQ8uCa+rKHOhs6G87sjFVJxi9o7Vd9A1ePy/dbm/vbOgQfSnrSlcFW1eAQLrLXYlX9ZGe1qtF3661KftoHN9IT+v7elf/RP9nKH5XK/66NNqzZFHvqj2pz/041/L5PRFA+bQFe4IAAmUuQARguIHSRgDxXzsKd7Do9xjDx2OsuOCL48CahnbRVzh2LYXC372RntZbmgbjRqoDa1qHbywWQ1hD3y2r96T76pnuO3G06EBnQ7vYnDgEmdz30aJHOtqz5pFL7lor7CCgLfkuGWoF4R1aVFcx1it1BRWvNLYLZbpvBYXnFQFY15x93SbG/1kDyuVPSf8Jt1GykyLfbhNRm7KrUZejdJe7Eq/qmUQAA50NXS0R438hRPyuTu6SO+VNPLCmoevcIuP/lH+Apvx4dDtABFCWzcJOIYBAOQoQARhulTwiAMO7nE9x8V8c47+BFdnTRF/O4vehJIuMio3bl0SHHFVIKUPHuB0S/tC96JYJuIJDs25b7bspcSwSv4uT3CLBzk+yhnQfL6UdS5wFkG7HorbOGjDr8tMrTOo8TV/dZD6RaFfTCZd4Vc8kAoihid/VRD6TaQA+O1kBIoDJCvJ5BBCoGQEiAMNNXXoEsL2z9UDb6i3tXUP2Lq307pNb99+6ht3dbLMn4vrf+0d7lmxo2tTSZW3g/6q9X9lYOUBngrfzI3uatz3R0pri632ouVu9Bz7QuWS4bVVvu/Op5u49m0S7uz9N3cEdFesGglNEUKx9X6X9fudwuruf6XUeBJBHIMH+NHd3L+ja5z4IEJQm3OMSQlijQRdHCPnWtHxQrpuM5krKZdp7LiRY/6jVwae2OkdPe2jKz/0yNS0ohPRD71jk79ZaAflTTd3rW7r2Ow8CpOOyKO9oXbS/+8hdy/3/4xyU/5/B0SnUUkXhfmJ/1uta5loh2KWoEzXY1YJdsj6i6QlKSfKROl036J/hhmvr9zq5EG7n19We6JSJEA72TdqgyKktRwBS69h9Xr3pF/Qu6QTU9hxr/9fdtG9RR791vu9yJ4OELxqSou5Y1Duu7oiuaUMBoNxt/JN69I7WDfO7RYd7SWnbfKRtq38l8ScQFe58+By/5JHgkQepooK2Czq5fUW9SbS718O2viNBo0vXHM3lLrTPfl8KnxTS2SpfKj3OiBNfq72yr090OdOairR14QU/2a42yY9u6S938gkinX0RV3Xpmqk9VSWZtvXd+7b4DwLo/7gEYkn+QkVcB7S7GroqBtGAHAHoC4z8I+VcXeVerf9DqWX0rja6vxqSqv/HV/MHPcmZfskj0sN60kkd/KEvvFrKHTP8VcGbTKe7PhR8dYnoS2m/nxEBpBVjewQQqFkBIgDDTT+ZCKChY583qPan5GlvucgRwKKuIWeE4A7iRkfmzbOft9dPgh0ZHW2cZ437g6cJit9ItPZknxsWON9v3OqkmeTyE4bBV39lqrn1pcQ9umAEIj9dbH8DaHHnnI8WHkXxW5fqlzZ5QqN+35wBr1eLtI33JS++Ov95AfXQ/OcIvC/lQrcIgrSHwRRrua01As5Q33tSwG6LBc5wKC2XdGtdmeAd/Hx0ZHReox8POU+AK8+RanuX8VbwxvCRU9DlPqab5hrVE7yzXndbz2v6qIYL5hJH1J7klBE64eBapHtMI6pLOGsBaJ7yTRABRHazfnmQprloKJdN3bFoI4C186w+LE3GDl8B3Oe07YFZi3tZs8cz3nhJaVDdtU4pX3+p8fY9qpN7p5UzuPLGP8GuRl/u/H2WntVST4oil6NEF/Coi2pUWwtd2ym8xXbVXb0lqtLIS6i/ZoR0VY87VQsuL884YXSsWJLTLeI6EPEHKEEEoC8w/q9GVA/x/poE7ahZekP3V0NzBdP+QU9ypispYfBAnL8nMZMg5IZQvn5Enmj6ry6TWrCACMDwN1qKQwCB6hUgAjDctpOKAG5u8e/A+18FdGMtJQKInCYd8wfb/3tf/C+u8pVa+aLpz9VUnxOWRlDyFG4lGnBWIyv42qqb8u0fRdHVyJQvbds7GyRJK+xwV5aKfBZUGSo4a+wVqy40O90vVv25V+9w4doH6h56d5kiZtjKAtJxhb6nuv04EZdSUXCPSz/51uts4afBNV80zbeCnWVFP8GrBw+WEIvsCd5Zr1tWw+8MEaeeP4KNqj3BKaNcdQol4x5/CE7tqNZxQ0Dp0V/tLABpP5Qyox6Zjp0E7h9LoggglNr48kpHUjuefrZ2xM7LTRn3FHSQpPhX1IJIy95Gf7mzJo84M2uceNF/gKXIscQ8kaG5gEddeSJnAUgNrA7wYnfVOgQnAoisVO7FEdT+Z+NO1dDlxT9zI7SlqhOcbhHXgWHl2fiIJpPXCIi4FAd/YpL/kQp6SORfjXCP1f7VOKdwgcO4IXTkmR7V4t4qCZq65C6gXsf0q4ck+uoymSeViAAMf6OlOAQQqF4BIgDDbTupCEBa4F35cuzO6/Pv9st/R0PL7CsTEYOnCfyjlKcI+tMLnRng64edeb/qIszK33V9BKCUaddkzUMW6sitcAQiQo95S1/uo47Cnc1YuECd/D07PDYOvouEBpPy3Ejv+QXla3dUdaFy/ENTCrQhvCZTW1CZM29vZ9/klG87awTCxxXxzILU6Mn2XzfxQd1D+yhCX6N1I/PMWiFqRBoN7ozDlFGZM/OlcEKBS+3Py1W+gGpOPX9nompPcMr4Z5x7YsoTeaJSD+1J4dUVbp2EEUDRMuMuGv7vNb0l1D30MVw46fDbS2mCyAggaueVaRp22hi+1Dh7rsTckpoAACAASURBVNttJePQRwD6y531TI30noWI8WTEZ9WBevC4U8EFPOrKEx0B6C74iXY1iAAiK1UfQfIvYkqS613VY05VK3LV5rbxYvGnm7WsaRB5+NeBdcPqOiP+H6DYWQBFLyzF/kjpeohWJrxvBd3V/6sxz39ETn6yoOAPepIzXf5Dplxypb/74aulmsXIbydR5wP6z4i5fxMLw0Tdn+P0386IANKb8QkEEKhRASIAww2fSQTg7KMylPXvWckRgBr/F95EUu5R6G7oaQYS8V+w5unvHoe+32tuQobuAUo3w6UXF8XfCisY7CWaBSDP5JSWJ0hUXdShxd0j9VtQP0EjYl5G1K0n9+dNynueEu1/YRTS33Zk3bD3IKg6Cz3TWQBJWqH4LICib5qMnQUgf4H1bglq7kHpU6So5o4/ZawxSfDiiSSzAKJO7eSzAAqn4VgD4+ANYYUzCxycuIuGvrcUTvh3B3jR92ztMbkzRkoQARQBKYwAQhOOvCuGpgkSRAARK9UlGlfHrHIXdwGXJhc4IYb/kJF6LfWQn5Pf4xg1DSTq7nfUPWEl8fTfYBI14SJmipN/AobiOXmKWczbAeNPt3mJZgEEbwSImtARLHcaf2HRTOSJ6CH6y4jmsaa4xQj1H7HOu0seSXKmR8770LwrIeKpKyk48Bq0SX+tCx11xB+C9N/OiADSm/EJBBCoUQEiAMMNn2EEEKwCGDULQP7aYaf17rPi3jHKX1ykJ9gDAs031ARfsHTPIbt3LSIemHdvhugfxYw7Ct3bmwrGIcoz8944R/6eIQ9FpIcYdV+zCuceRz0cq+5GYdeSp0kXvv9P+51bbkftWgBWBOBNXdY1uoYr/PXUOsBzg/W3wjfz3edXlfFJ5FoAyrDKRCvIXyXlW3nOGCjmJY5xawFITaQff7ob6Bsuovb4U0a+LWnfr/Oee/f2p6DkqJNCmVgbeuO3XIhdi3CWGtE9qhPqZtLdvLiLRoLeYhcunBlGynd9JV9QH0oP7pfqZwEUAQnOrCJrAUTvdhAq6WcBRF/uImcBBCdF8Una8Ze+JFeeoK2fk26ta1djcXME9wKi9roiT4Y7q7pEX0Lj1gLQ/dEtuLxo1gLQ/rGOP93UXidVFLUYjfxzexqCO+9Micm0F7dgD7V/NRL0EOmPtc8YXIWKvTVWn11aAYoVAej+RoTCx7i1AHRXSzlElZYNCtYCSHKiqU97KWsKpP1+RgSQVoztEUCgZgWIAAw3vekIwLpTV7AuffSDAMG0yabuzat7tzYNus+mOocpzQYMVpOWJ+DJi/w7H0nyBStyuX5pHelg8eqoNwL0rertnz+48UL5DQXBUSizdv3XJUjfuNxXEhSu/y9t7BViHeYlj/gr2Lf1bRZdB9ZZ70eQZsUXLOWtdBXtoYWna1pVW0N03ZsFCtmlGyNR7Rgsmyy1r27j4ly6iaz+WoxOo/vvd+hbvaW/aZez3qTUf4qv6W2oFUIvKeh3XxihNETSjiG/ZcMvQJ5m7B2RPEIubDi5CznDad2S78EQWv/sTKSwMoRw36bhTJ3Vdwn59JR6lOuvPd/VOS/u0vfy5aJwYOB1YGkJ+tBXf+9tIFJvkZb4btvcJ24eXmc/ZBQClF9HIr8RIC4C0F8lpBPQPcf9cqSWcq5y2k6eYBZA6ETw3iYQNQsgOJsKG0V9s4lVcMwF3L4i616zEnFtj+sAagSg7mrUGwGUK7nX+aVLqPyERXN3cFUPPXlR5BpusQQdpsi7YNL8hSo8O+yD989fdVflN30of5iCh/U0BcZedbURgO6vhnW5LeixypXZfSmJNdEj9DYf3R/0+KuHMqlEX7vuaqleB/pb1u/r8l8e5D5UGH+iqdUpfSnt9zMigLRibI8AAjUrQARguOnTRgCGq6e4ChaIe47A5KFpV402WYGhsvz7opWyw4aOm2IQiBfI84oRvzdsUdsCZXGJJgKo7U7I0SOAQAoBIoAUWEk2JQJIosQ2OoEiD72bB4ubQm++xhJK1L/YsoSC+AgCVShABFCFjVqxh0QEULFNx44jgEBNChABGG52IgDDoLVRnDvvVDM5tjaOn6NEAIHUAkQAqcn4QGYCRACZ0VIwAgggkIEAEYBhVCIAw6AUhwACCCCAAAIIxAnwIECcEL9HAAEEXAEiAMNdgQjAMCjFIYAAAggggAACcQJEAHFC/B4BBBAgAsimDxABZONKqQgggAACCCCAQKQAEQCdAwEEEEgowCyAhFBJNyMCSCrFdggggAACCCCAgCEBIgBDkBSDAALVL0AEYLiNiQAMg1IcAggggAACCCAQJ0AEECfE7xFAAAFXgAjAcFeo0gggfunpgTUN/Zcd2XihYU+KQwABBBBAAAEEYgWIAGKJ2AABBBBwBIgADPeEqo8Aol7VTgRguCdRHAIIIIAAAggkFiACSEzFhgggUOsCRACGe0DVRwBRXkQAhnsSxSGAAAIIIIBAYgEigMRUbIgAArUuQARguAekjwAGOhva+529aO7es2vtvNAebe9s6HB/728wekfrovXD9oZtfUc2LhdCjPS0vm9ft/P/hRDbOxu2th25y/0v+0ejPUs2NN0k2t3SvA9avwr2oWn9nsHr3V2wbvjfb390ZXf3M71i0+DaRjF6R2u76HO2CXajubt7Qdc+70EAafdE22aeDjDcxygOAQQQQAABBEICRAB0CQQQQCChABFAQqikm6WMAEZ7lizqXeWOunVz7Ac6G/rb/IG9P7zvEM7I3xps7++2hvqJIoBFXQv6nFzA+uCW1XbiIO/DQGdDV8tP3KG+t4EdKHTs6/Z+7kYA1g/d3bBr72pxRvvhn/eutj/IPwQQQAABBBBAICMBIoCMYCkWAQSqT4AIwHCbposAQuN26258aMCvZATOvg6saeg6179X730kUQTQ7tzJd4pxR/tCmT7g3eQXPUsW7bvJv4GvRANOBKDuhrWfzvbqz5VZA4atKQ4BBBBAAAEEELAFiADoCAgggEBCASKAhFBJN0sXAWzvbLi5RZr8H4y05frcefXuYwLWYLtrSP59k3V/Xh3JRzwIIEcA3qBdSA8aOKWu7Dtyl/CnA9g/Ct4IEJERWCN/+40AQRbgFBbMU0hKyHYIIIAAAggggEA6ASKAdF5sjQACNSxABGC48dNFAPGzAKTd8/KCYe3r99SidAPv0OBcmgVwtegLr0EQ2rgwAgjNAvAjAGYBGO5RFIcAAggggAACsQJEALFEbIAAAgg4AkQAhntCughAeQ7fGjy3C/dZfc1ujfS0OmN1+WH7YDtrST/hrr1nL+9n3cwPLQcYuxZAUJy0WICZtQCUAg2rUxwCCCCAAAII1LQAEUBNNz8HjwACaQSIANJoJdg2ZQTgzLH3JvZr3gggvS9A2BP+nSf5da8JkH7Y1L15de/WpsFwBNAuVrV0rXfeLyC/EUB5uMBfw196I0Bfn+gavrHYGwH6VvX2zx+0lgNUd88vjQggQfdhEwQQQAABBBAoRYAIoBQ1PoMAAjUpQARguNnTRwCGdyC6uGAyf25VUhECCCCAAAIIIJCDABFADshUgQAC1SFABGC4HYkADINSHAIIIIAAAgggECdABBAnxO8RQAABV4AIwHBXIAIwDEpxCCCAAAIIIIBAnAARQJwQv0cAAQSIALLpA2UcAWRzwJSKAAIIIIAAAghMtQARwFS3APUjgEDFCDALwHBTEQEYBqU4BBBAAAEEEEAgToAIIE6I3yOAAAKuABGA4a5ABGAYlOIQQAABBBBAAIE4ASKAOCF+jwACCBABZNMHiACycaVUBBBAAAEEEEAgUoAIgM6BAAIIJBRgFkBCqKSbEQEklWI7BBBAAAEEEEDAkAARgCFIikEAgeoXIAIw3MZEAIZBKQ4BBBBAAAEEEIgTIAKIE+L3CCCAgCtABGC4KxABGAalOAQQQAABBBBAIE6ACCBOiN8jgAACRADZ9AEigGxcKRUBBBBAAAEEEIgUIAKgcyCAAAIJBZgFkBAq6WZEAEml2A4BBBBAAAEEEDAkQARgCJJiEECg+gWIAAy3MRGAYVCKQwABBBBAAAEE4gSIAOKE+D0CCCDgChABGO4KRACGQSkOAQQQQAABBBCIEyACiBPi9wgggAARQDZ9gAggG1dKRQABBBBAAAEEIgWIAOgcCCCAQEIBZgEkhEq6GRFAUim2QwABBBBAAAEEDAkQARiCpBgEEKh+ASIAw21MBGAYlOIQQAABBBBAAIE4ASKAOCF+jwACCLgCRACGuwIRgGFQikMAAQQQQAABBOIEiADihPg9AgggQASQTR8gAsjGlVIRQAABBBBAAIFIASIAOgcCCCCQUIBZAAmhkm5GBJBUiu0QQAABBBBAAAFDAkQAhiApBgEEql+ACMBwGxMBGAalOAQQQAABBBBAIE6ACCBOiN8jgAACrgARgOGuQARgGJTiEEAAAQQQQACBOAEigDghfo8AAggQAWTTB4gAsnGlVAQQQAABBBBAIFKACIDOgQACCCQUYBZAQqikmxEBJJViOwQQQAABBBBAwJAAEYAhSIpBAIHqFyACMNzGRACGQSkOAQQQQAABBBCIEyACiBPi9wgggIArQARguCsQARgGpTgEEEAAAQQQQCBOgAggTojfI4AAAkQA2fQBoxHAaM+SdrFpcG1jNvuastTRO1oXrR9uWr9n8PrhzjVi413LUxYQv/noHa3tom/w+nnxm+a9RY5tMdLT+r7e1T/Rt/vAmob+y45svDD6+Ld3NmxtO5JB6+RNXrQ+pzcK0dQdAVVWeztFOzPQ2dDfdmRjkRM1vjul3fXy7X7xGomPNcerQeJ9YsNIgfLtk8L8CVjb/YAIoLbbn6NHAIEUAswCSIGVZNNSIgBryNc17JXettkf4JXVF83RnjWPXHLXWmEPvaSdTKKibDOwpqFd9GnHqEQAQgx0NnS1RA9r478yTtH33SLNmrqLxH7AOmX2dRcd3MaWUW4bjN7RumH+YLFwp2CP48zjB73x3SktU1z3K+Ew0+5CxPa+xkBnQ7sILrMlFJ/tldkwkfr3xc5w51kJ2v5u5SK8vbOhQ/S555RF1O/DrNRfrkuAm5qPxPXJqdkru9aUJ+Boz5JFvausFvT22fpJ15DzX21e81nFtt/vH5bu55XephFtRgQwhZ2ZqhFAoLIEiAAMt1fqCMD64rVPupNpfffaZ39LEyLbL5qGjzxhcSM9rVf3iqEW7fiNCCBWMf4rYxl/3409uqQbWL1I9O1aW4bTRZIegm48HzO/I3XR5RgBxHfg1IeZ8APxGgkLyvrKbJhIOVm8+OOccIg2sKah61z77471J6l/MiFvYsa8NizjS2Katra/GzQ3iVXBRDn543IgqC3Wyn22rN5jXzaD5s6rEfKphwggH2dqQQCBKhAgAjDciCkjACvC33eTOq87uMNpRwCrWrrWO/dj9Bm/c1fHuZ/gBv/N3c6febG9s/XAuu79i9rvF03rH1695WNSXX7V8g2foAoh3TtyqpBvLEhfEKWP+/Vat7L9IEMRdgb5faJdO+FfjgB01Q10Lhled9O+RR39wqlLvcHlTAtvusX7LmvVHMQo9r21vpabrXsm9v5HHLi0v8E+rOzufqbXfyhD2rdgIrq8w36juIVZDdG2eku7c7umaf2ePtFuz2MX7oE428mHI92l8Sa9Wxt3L+jaZz8IELqPF3znk7/vagtU0KQWF+Ey/Sp0bTHas2RD06aWLmsCi1VIU/AQRxpYr1drSe0m6xYd7g3J4AamQyeEsJUCH+G0rP0rpfPbT68sGW5b1dvus28S7e7sG+lpAglHOwrS1xX0GauLxtZS4CnfynMPQarIb6O05vpBr7Y7KX3PP5Gju0q4u0rXnOA5lDBm4WFqu4p+My8Y9a0LqP1ISH8e+RpKtCq1heOs3aXQleeSRyKuzPYsHu/+uXw9lHtFxJXc7m/Fe4LUveXLavFOq+Zl8kktRU7+5KPC+8yFfyIj5fVnh6YXFRxmKJKIuIh5p6R9Itwk2jv8v4xt/R675rSVSpP30LtKh08rtQ/Yf3o3H1l3QJk3IV9vpT+yRf5QBoz6E9C5/LpXNuWy7HzSqXHdgehn5YKG1t48UL9s6FLU0PW2bfORtq3elwrv71GSbeJmJxn+0iUXRwSQIS5FI4BAdQkQARhuz3QRgH4+s/+n2v6etMCbhLm9s+HmFmvcq7unoQ/47fs5/nBUGTRKQcPoyLx59nID0l9uzVzZ0ZHReY32bddgyqjyfbH4x52vMe7DyRF3ceUIQFed/fU6+GItf6cJvvSo9zeUCEB9hGFUd+DqFzXvnol9yO5kDZk6oCh+o0me6+F8IXa/UcmAsrn0c3mCrv3ZFnuUmyAC0BYoii0woXTIgDeq6buGgq+qUtulgbW99aTud+IWd3arvESC3H/CPt4yCmrnd8Zm0vyaRf7OS7VLYtpzM6ouOQKIr0VEeQYJnVSR1NDOwCm5uS4CiOhOQvit5ve9ol3FbjfvDFK7q7sUhRYzFHpquopuKpB26r6SM0ZcfELnl7MygnpN8M9xtxG1vVdz5dFcma2Sg3naoV3yIwx5gJSqJ9gxTeEqIXGdNiICsK5dzh8U55Lu/P9Ej9hEyOvPDs1wVNPEoXqDy2lkL/L97RDHS/GUxxm801IJFEZHG+dZhxxghk8r+S+IP9Qvdr2V/shaZ4XmD6X0NSPqBNSf8uHvJ0UmyhVcKNzPel8AQo+YaZ44szMI73qrXD+DVkiyDRGA4a+VFIcAAghkIEAEYBjVeAQg3bf3/maLwi+CEQG//CVPHoHbgyvNfXj/q1L4gyElaSSvPJIdN9VW+ioWNVNRNztAfohXfk4+FAG48ymKRQChx1/9w9IM4ENjFeUumTxxwz0Q6y5W5Bp+yrdt9Wn/oCFC5t4X92F/gq496PKnjcRHANEFRq3FoDybqo9p5FupygSWmB4lRSsFM1/Cc2EivnZLm0n7FprRGumpsiuf8ktTxQq7aGRdSgQQdFF9LcrJpPdUKyrZXHM+FpwdBbOQpItD8q/yCrsTAegxdfOeHBD54hM8lF7k+qwenT+GjOj28/z8MYgAoncmtEvhFToiLg7WlVleoiLiwqW/uibpCbrrdlyntca6/lMzUoYoLzsSdPWkEYC0zKT3EaFcqYJd1fSiwoF6VASQoBepV8KI2EuzQqqfTWiuP+4zEdKE+WLXWz9JCffWFCdgxCmfOAKIbDh/9B7amYgIwP8TqRaovyZHbGP4S1Wa4pgFkEaLbRFAoKYFiAAMN7/pCEB+I0B4xNs1ZE0pt58CUFdvso7JvlVYMLL1/pDLd2aUOZnBzOqC0bI8hTIoX/n2E7+UnbRGkTuLW24AZRZAMCvSfwii4BuVbsZvkQhAzRc0By7tTOhYfLHwMUrVuQWGnwKQhzduEBOMEv1DDi/Q5X67WjesPiqS6K6U/X03okB7fXj7Do/8aElw4F6fiWuL8M09eRaAtEJVYSsXdpJIUjVW0EYA4a/vwVGHO7/SebSDc2epS7lDqk0ZXZcSAQSjo6gIQHMqSeGOE/R4S3w5RTs3OdOaF45AItOW0DUkOPAiXUW97LgfkfqPDlOoAVDUOehe0Io+ka4f0lzyiLrQXTBKKXwQQHu90u5SqK5QQ3iqQrqvrpzp6selYW2SniAHjuGTWpk97vbC8PVHmYevvEHD7Z+XPBIkFyVEAG4+0ieuDmeCwYqDml6kNnFEBKD62GeC9SdPmZ+SLgJw96TYaaV9miM+cvUuAro29S8QUSdg1CmfMAIo9pfX23OhLjSrjwCCP5HREUDsNoa/VKUpjgggjRbbIoBATQsQARhu/nQRgPK939sTaYq++nVZ8zfbG2NETNktvLnt/OTGYe++kDJzVbkRp97ZUKZqy/P5k88CCN9V1twhUcbDwQRd+Waa+pIz3fT7gtsp7ni7cDwZLK0cPwug2C2j0CpumpWWlPKVdkw5CyBYQVr9Sip9s4yaylF4V1//dd/RXjfsvZBS3/QFa1V6B2KN8dLAKlMbnHNAjjmk1Cb9LADl1l98BKB9xEa+QCSbBRATAVhBg6ZvK2ODiEXCoiKAKPPYm5A+tTLTPn6etju+DdbV188C0N969QeKERefQLz4XXr1emhmFkDULhVGAPJwV56fFTULQLpweRFAwp7g35F2HpkJz5OKXeuuyNqZ9p70reptDwLfuJkRBSGmPaPeOuqoWQBBe2ouOF516loA0UGeU5hyIqSIAJTZB/IlXX35bsRz8tI7FHTXW2fP9Gd3YBC6hvhnesJ1AZOdm8q3Gs+nSfk6obv4K4UTARR8N/yPV143/H2R4hBAAIGpEyACMGyfMgJw7scWeSNAsBaA+t3C3e2IMbN3UJpvh9Z32Zb1+3qFs6pwwcwCd+mB8MO38tcs6WlA5RtzzFICBV9eC4fK2lviUnXhIY128rkMZX9WOC9ciLyl7Nx09ddc8PAU8Ni1AKR+FPc1PSICsO+peu8qk2ATPDuqLOKtfYxWfUrZ21n9gxvWl9Fzu/dtcZfcj2565XuzHAF49y0TwBZ+b1afiY2NAKSVKeTne6WJ5e7RJogAlCbQXRkSrQWQIALwRlxRp5JyUMqQOJV58rUA5D6pXcuzsKiIj+i7n38M8hUj6uKjjJfsfC23tQCKXA/l8FHp2NKFosj1MCICSNUTYtcC0P41K/b6DGsY3CuGW+QlaePfCJBqLQAlQ3PXgpF+5g195Sa2Jwi4q6Vom34SEYC8/IH7l7dgtQJtqiKf+zKRunHE1VI64CTX8+hvJeE/LtoYd8Rb78AqR32MX3ojQOHjYKYigCl83QCzAAx/o6U4BBCoXgEiAMNtmzoCCK0DLy9pbg3bQusey7O47T0P1saT1xP2Zl9HLRzoL/kTzAm3JxtvXt27tWnwLmuqeMEbAYb9la6b1vet3tLftMveGXnSsvpGAPXN27qZigVfX6SvIMGjDVJ12nFI8P5qaYVnbx71yr4+0TV8Y2EE4E+GLzhw9eup++SCVI57q8edMS4vQ+W9SFtqFLewJLMAvK9rbikRbwToW9Xb7709Xn4HRPDzcF2ej7QAoT/JXD/RWnlg2P0S6eyV1BbRk9KDqbZqj9LCequjS7Nng7nKCR4EsAuVJvfKbwQIlqZ3beOn6Kvz4ZVZ00FTuuuQa5dnTxo0FHgGR+Eegjxj2e1Rac31EU9A3dztdxvJv61vs+g6sM6ebh08j1DYVXQfsV8pF9z8lx9QCp8pVoHCeSBFOQeVedTFxoFumtlV+GYN+QmF4DwqfBDA7hbBG9S9h6cKdilYx9TtBBFX5mLXQ00EYC9P4L/tQrqoek1f2BMinozQOfunW9E3aEohlHR+Ks8O+I+b+RtEy2vORGWKu7P/uiYuckEuPLpSIwD5r1VwSS9csFD/fEqC623U1VL5mqE9AUPXMeVNMdKnCy+JuieGlAcD5T6jeW1QVOGlzwKYypcZEwEY/kZLcQggUL0CRACG27aUCMDwLhgsbqBzjdjoJAJl+C+cIOgHPGW44+wSAghMWoDzfdKEJRZQ3fJRq8CUiFVzHxvpab3Fu5GQ+8ETAeROToUIIFCpAkQAhluuqiKAkdGeWxb1nuusOFh+/0JzHLSvgyq/vWaPEEDAhEB1D0RNCGVVRlXLhyZN6B++yEqWcicpQAQwSUA+jgACtSNABGC4rasoAnAnQ2rWtzdsVnpx0iRe/60BpZfGJxFAoHIEqnogWtbNUOXy6pL+uqeByrp1anrniABquvk5eAQQSCNABJBGK8G2VRQBJDhaNkEAAQQQQAABBMpAgAigDBqBXUAAgcoQIAIw3E5EAIZBKQ4BBBBAAAEEEIgTIAKIE+L3CCCAgCtABGC4KxABGAalOAQQQAABBBBAIE6ACCBOiN8jgAACRADZ9AEigGxcKRUBBBBAAAEEEIgUIAKgcyCAAAIJBZgFkBAq6WZEAEml2A4BBBBAAAEEEDAkQARgCJJiEECg+gWIAAy3MRGAYVCKQwABBBBAAAEE4gSIAOKE+D0CCCDgChABGO4KRACGQSkOAQQQQAABBBCIEyACiBPi9wgggAARQDZ9oGwigIHOhnax+cjGC/3jtH7S7/xXc/eeXWvnOf9/pKf1fV3D1v9TXoA8sKah/X57g5V9R+5ano0WpSKAAAIIIIAAAgYEiAAMIFIEAgjUhgCzAAy3c1lEANaovlc0D7fc5EcAoz1L2sWmwbWNQojRniWLelftGbx+nhBSUmB9al/3kY3LhRi9o3XRltVOTDCwpqHrXGdj/iGAAAIIIIAAAuUoQARQjq3CPiGAQFkKEAEYbpa0EYA12F5v34MXoml9MNIObsKLtj5/WO5t2abc3g8dgjvab7qlof8yeRaAtNn2zoatbda9/e2dDTe3+DMCBtY4H7Eygn1+fDDS03q16PNnDVjFjPYs2dB0k2jvcGYVtPUdaev3phh4+5ZkG8P4FIcAAggggAACtSlABFCb7c5RI4BACQJEACWgFftI2ghAjIyONs6z7rDbt+5X/8S6US/fhHcr297Z0CGcLEDessiueON5zSb+jX2rov3d/jx/7z9FZ0NXi70n9r8B9T/deQRdC9wHBOy0wnuIINhPK0eI28YwPsUhgAACCCCAQG0KEAHUZrtz1AggUIIAEUAJaEYjgKAwf66+ehPeGYWrs/FH72htF33FJ+dHRgDSnf9QOVIE0N/mxA3REYA/TUDNEQY6G5zPKkcRsY1hfIpDAAEEEEAAgdoUIAKozXbnqBFAoAQBIoAS0IxGANZtc3eRPm9BPv1d92BmvvOsvnT3XrtD+ghAeuDfuptf+iwAf2WBUCFyBBC7jWF8ikMAAQQQQACB2hQgAqjNdueoEUCgBAEigBLQzEUA8vR+67a5M2bObBaA+uS/dRgFawHYK/+J8FoA3jKB3pHLiwsSARjuQhSHAAIIIIAAAmkFiADSirE9AgjUk4eR/AAAIABJREFUrAARgOGmT7cWgDwCt+KAfd0p1wIoslx/eBZA4fjfOvTQGwE0ixFYj/qL0HsBjUUAusINtwjFIYAAAggggEDVCxABVH0Tc4AIIGBKgAjAlKRbTroIwH5gvmvI/uzKvj7RNXyjuwhf4RsBrDv23iMD0qr7wWT70JGoEYA11PefN7C3dF80YC8u2OW8k0B+0UCwA83d/isDvCqIAAx3G4pDAAEEEEAAgckIEAFMRo/PIoBATQkQARhu7pQRQLHaR+/ofOSSjd6y/LotNa/rM3w4FIcAAggggAACCJS/ABFA+bcRe4gAAmUiQARguCFMRgDbO9s7RHewMr/hXaU4BBBAAAEEEECgOgSIAKqjHTkKBBDIQYAIwDCysQjAnfbvTdc3vJsUhwACCCCAAAIIVI8AEUD1tCVHggACGQsQARgGNhYBGN4vikMAAQQQQAABBKpWgAigapuWA0MAAdMCRACGRYkADINSHAIIIIAAAgggECdABBAnxO8RQAABV4AIwHBXIAIwDEpxCCCAAAIIIIBAnAARQJwQv0cAAQSIALLpA0QA2bhSKgIIIIAAAgggEClABEDnQAABBBIKMAsgIVTSzYgAkkqxHQIIIIAAAgggYEiACMAQJMUggED1CxABGG5jIgDDoBSHAAIIIIAAAgjECTzwwANz586dNWvW6aefPmvWrJkzZ86YMaOurm7atGknnXRS3Kdjfv8fr7w+yRL4OAIIIFA+AkQAhtuCCMAwKMUhgAACCCCAAAJxAkQAcUL8HgEEEHAFiAAMdwUnAjh+/Phrr732+OOP/8Vf/MX06dMN10FxCCCAAAIIIIAAAp7A8ePHv/vd75555pn+LIBTTjnl5JNPnj59OrMA6CYIIIBASIAIwHCX8COAY8eO/fjHP/6DP/iDt73tbYbroDgEEEAAAQQQQAABT+Df//3f9+/fP3PmzFmzZp122mmzZs065ZRTZsyYQQRAH0EAAQQKBYgADPeKN+x/x48fP3bs2Isvvvj8888vW7aMiQCGlSkOAQQQQAABBBCwBY4fP75jx45TTz112rRpTgRw6qmn1tfXOxHASfa/SVKxFsAkAfk4AgiUlQARgOHm8COAiYmJ8fHxX/ziF2NjY+eee+6ZZ55JEGDYmuIQQAABBBBAoIYFjh8//tJLL+3fv7++vl4IMXPmzFNPPdVZC7C+vr6uro4IoIZ7B4eOAAKRAkQAhjuHEwGcOHFiYmLi2LFjr7766m9+85uXXnppbGzsxIkThiujOAQQQAABBBBAoFYFpk2b9nu/93unnnrq8ePHTz755JneP+cpAP91AMwCqNUOwnEjgIBegAjAfM/wlwN4/fXXX3vttfHx8VdffXV8fPy11157/fXXjx8/fuLECScpMF83JSKAAAIIIIAAAjUg4MzwnzZt2vTp09/0pjedfPLJ9fX1p5xySn19/cknn/ymN73J1EIAQggeBKiBDsUhIlBDAkQA5hvbnwjgrAhw7Nix1+x/x44dm5iY8CMA8xVTIgIIIIAAAgggUDMCfgRQV1c3Y8aMk+1/M+x//vh/8lMAiABqpkNxoAjUigARQCYt7a8IcPz48de9fxP2P3kKABMBMtGnUAQQQAABBBCoagFnYO9PBKiz/73J+zfd/mdkIUBHkVkAVd2bODgEak6ACCCTJnfG9ifsf8elf85PeAogE3QKRQABBBBAAIFaEvAjAOdxAP/fNPufkxEY8SACMMJIIQggUCYCRABZNYSTAjjrAvgjf8b/WXFTLgIIIIAAAgjUnoCfAjgPBTj//DkCpjyIAExJUg4CCJSDABFAhq3gpwDObX//P51oIMOKKRoBBBBAAAEEEKh2AXmo72QB/uR/U/f/HUIigGrvShwfArUlQASQeXvLI38G/5lzUwECCCCAAAII1JKAP9o3fvPfVyQCqKUOxbEiUP0CRAA5tTG3/XOCphoEEEAAAQQQqEkBs3f+ZUIigJrsUBw0AlUrQARQtU3LgSGAAAIIIIAAAghMXoAIYPKGlIAAAuUjQARQPm3BniCAAAIIIIAAAgiUnQARQNk1CTuEAAKTECACmAQeH0UAAQQQQAABBBCodgEigGpvYY4PgdoSIAKorfbmaBFAAAEEEEAAAQRSCRABpOJiYwQQKHMBIoAybyB2DwEEEEAAAQQQQGAqBYgAplKfuhFAwLQAEYBpUcpDAAEEEEAAAQQQqCIBIoAqakwOBQEEBBEAnQABBBBAAAEEEEAAgUgBIgA6BwIIVJMAEUA1tSbHggACCCCAAAIIIGBYgAjAMCjFIYDAlAoQAUwpP5UjgAACCCCAAAIIlLcAEUB5tw97hwAC6QSIANJ5sTUCCCCAAAIIIIBATQkQAdRUc3OwCFS9ABFA1TcxB4gAAggggAACCCBQugARQOl2fBIBBMpPgAig/NqEPUIAAQQQQAABBBAoGwEigLJpCnYEAQQMCBABGECkCAQQQAABBBBAAIFqFSACqNaW5bgQqE0BIoDabHeOGgEEEEAAAQQQQCCRABFAIiY2QgCBChEgAqiQhmI3EUAAAQQQQAABBKZCgAhgKtSpEwEEshIgAshKlnIRQAABBBBAAAEEqkCACKAKGpFDQAABX4AIgM6AAAIIIIAAAggggECkABEAnQMBBKpJgAigmlqTY0EAAQQQQAABBBAwLEAEYBiU4hBAYEoFiACmlJ/KEUAAAQQQQAABBMpbgAigvNuHvUMAgXQCRADpvNgaAQQQQAABBBBAoKYEiABqqrk5WASqXoAIoOqbmANEAAEEEEAAAQQQKF2ACKB0Oz6JAALlJ0AEUH5twh4hgAACCCCAAAIIlI0AEUDZNAU7ggACBgSIAAwgUgQCCCCAAAIIIIBAtQoQAVRry3JcCNSmABFAbbY7R40AAggggAACCCCQSIAIIBETGyGAQIUIEAFUSEOxmwgggAACCCCAAAJTIUAEMBXq1IkAAlkJEAFkJUu5CCCAAAIIIIAAAlUgQARQBY3IISCAgC9ABFBDnWF87z23bD3UfPWXrnh3+Kh3f+crjz3XeNH6axYn9ijhI37ZB5+47d6dYvFnPn/RWxPXF7XhoUdvv3v32Iy5iy+77D/9csvDdZf/9fKzJl0oBSCAAAIIIIAAAq4AEQBdAQEEqkmACCD31jw6NPDw47t/MTYxIURd3ayzF150+cXNs7LZjecfuuW79Vd97mJnTDz+8/u+/uALf9DxxRWVFAEcfOz2e3ZPLLz6ry9t9JF+/ejtd+4WSz/1uT87a++Wv937rk8tm/bkw98/MFY3/6LPXrV4ZjaYlIoAAggggAACNSlABFCTzc5BI1C1AkQA+TbtoUdv/+buMVE/548WLnzHaUcP7Xvmp4eOnpi9+LrPXzTX/J5YN9t/Pv+TXgRQpIISbumX8BF/B1LNAjj8VM+dO8YXXnvDx7y7+6k+bp6VEhFAAAEEEECglgSIAGqptTlWBKpfgAggzzYeH9z01YFfzF746c9/zB/wH9p2+z/uHXv3R268urVe7N60/tGRcy7uutKZj2/fAH+L+59jP992/1PPHPr1hBCibk7j0rZrllqFWNsc+MMVrb99cmBobOKEqG9c/LErLm6eKUYGbt309FHv8OxJ/s98u/vBkcbLv3z1AiHE0We33rPtmbGJE3Wz5v/JghNPDh5wHwSIqKjYR8SJw7sf3OzsQN2c+cuvumrxm8OwB5++5/6nDh49JurOWrj0zJEdPw0eBDi89777HjswdkyIGbPnX9Rx5cI5yofHHr/zHwbHP3DNX1/kzAOwWWa0fubTH5kjJkYG739scOTwyxZL/dsWXLx6xXnOLIBXhh574NG9o0etXXrr/OXtml3Ks+2pCwEEEEAAAQQqVIAIoEIbjt1GAAGtABFAjh3jxO57ux892Hj+jX+5tD6odnznt766Y+Ssi7o+tXhasQhAHHx800/FwsXvP0s889C3nzw4c7F9e98eD/9W1L9jYevCt4hD+3b+6JBYuHLdZc0Tr4wNPnjbjiMLrvjk+b8v6madPqtOigAOP91z58Dh+vmLl557xtHhHw4+d1Sc8NYC0Fckoj8yvnfLrQ+PzFn88ctaT/vVwEPbho42r7hx5XnTJNsD92/YPDTx1uZlrWeLQ/sGdx8aPzHbWQvAejzhgZE5Sy+9dPGsXz2x7eGfHW3u+NIV8+V2OTzwjz2Dr3jPAthPAdQtW/uZP7WSgvG9Dz3w29//4z9qPu3Ik/dveWZsvpOYHHzsG/fsPjp34bKWOTP+4992DB44OnfZFzqX8oxAjv2dqhBAAAEEEKgOASKA6mhHjgIBBBwBIoAce4I9dh1ffNWNH1UGuAe+99Xv7K63x8NFIwBpTw8O3Hrv02+xV++zI4Cj81f8zVX2kPvgw/9wz966xdd99uK5Qlhz9X/jJAX2vyACOPTYNzbufjn4lJ0jaJYDlCqK/sjLT9759Z0T9pP5Vi3PP3TLvc+cfcWXr/zDYI/3bvnKw0NzWv9q7fLZ1g/thwicCGBsxzdv2znu7+SBh75237NnX9q1aqHcMGNP99w+4D4LYD8FUOcXJW+2e/NXHjtiF2UnDnMuuuG6D9irLBzc9vW799b5e5hjm1MVAggggAACCFS6ABFApbcg+48AArIAEUCO/WFyEcDRkcf/5bG9L/x23FpH0PrnjNjtCKB+6eeuO98eXNv/KdwRdXQEsPc73dsOvPvirg73DQDyg/0RFUV/5Of3dT9wIOToPW7g/NiODyYWfvKvLnXCCOlhfrvYE+qng0chvJ/bKYP9LMCb1OMVh/fef/9TI2Mvj084hbzZOva6Hbd986mJhZ++wXvgIpSt5NjoVIUAAggggAACFS5ABFDhDcjuI4CAIkAEkGOHSP0ggH1L/O32zHY7Pjj6toWXrjj/D+bMOmTdCT8jiAC89QIMRACRFcVEAHP/fO3KP6zzNetmzp4V/FdcBDBv6Wc+vkj68KzZM4P/ssu0H5c4svDq1XUP37m7/qNfvG6x9SzF+DPf/vqDI3XnfOSKjy1snFXvRx5EADl2a6pCAAEEEECgygWIAKq8gTk8BGpMgAggzwaPXQ7QHvOf7t3Sf2XnN2958pBzS1xZyc9ZPkCaBVAkAngpuPcefhBgfMGVX1hhP5NgP2x/qHDJQLkiexiv/Yh9i35swYp1l1vLDGr/2Q8CzF32N53OKgjPPvi3Dz0zK3gQ4LD/SEJkc4zv3njL98abF9YN7a3zy1FfDWDrzeBBgDy7NHUhgAACCCBQ/QJEANXfxhwhArUkQASQb2v/+tHb/3H32LRZja3v/09vrpv47YHdgyNHxezW6z6//K3WXW37lQF1Zy299P1njY3s/Ne9ByeEEwHYD7eLd59/5WVnjT39+MBPD41PxEcAz/7L3z70M3HWn136/jdPzH73wrMOBG8EcNb2m9Xc+pH3/P7v/teTO/aOuU8WRFbkLgeo+YiwlwMcEnM/cP6yxY3ipQP/e/+r77ziI80yrVPsWQuXLW2sP/jjgacPqssBHrB+9WfvbxS/OvDLofF3XrX83QXtMj547y2PHzwhhPv2BGsDe42Aw7MXr1j5gfoDT2zbeeDoxOneKonfuGf32Ozm5e8/i+UA8+3j1IYAAggggECVCRABVFmDcjgI1LgAEUDuHeDo0GMPPrr3haPOI/11cxd+fPWlzfaidda/V5554N5tQ4cnRF39Wa2Xzj98/44TzhL39jv8fua89m/pVX8ydt+3ji7z1wKImAUQlDZjztLr1i77VcFLAX82NiHqZjd/ZPlbf/zAjtPsJwuiKvJeCqj5iBAnxvZ+f/OOvYePHhOirm7WWxd//LqPOG/w8/8dfPqe+3YcHJ+wX1vYcvRftv5qof1GAGsk//OH7vv+kPNiv7rZcxa3rV3uLmAoF+DkI+Ksj33xk+/13qhw4uCOTZt3joyLaXWz/+jSq972wzsHz3aXP5wY2fnAtp0H7PcU8lLA3Ls5FSKAAAIIIFA1AkQAVdOUHAgCCPBGgCntAycO7rj3WzsPisbLP3/1Aj8DmNJdonIEEEAAAQQQQAABVYAIgB6BAALVJMAsgCltzRMHH7vznt2H6xovW3v1QntFf/4hgAACCCCAAAIIlJMAEUA5tQb7ggACkxUgApisIJ9HAAEEEEAAAQQQqGIBIoAqblwODYEaFCACqMFG55ARQAABBBBAAAEEkgoQASSVYjsEEKgEASKASmgl9hEBBBBAAAEEEEBgigSIAKYInmoRQCATASKATFgpFAEEEEAAAQQQQKA6BIgAqqMdOQoEEHAEiADoCQgggAACCCCAAAIIRAoQAdA5EECgmgSIAKqpNTkWBBBAAAEEEEAAAcMCRACGQSkOAQSmVIAIID/+5557Lr/KqAmB3AXOOeec3OukQgQQQAABBDIXIALInJgKEEAgRwEigPywn3vuOcZI+XFTU74CdO98vakNAQQQQCA/ASKA/KypCQEEshcgAsje2KuBMVJ+1tSUuwDdO3dyKkQAAQQQyEmACCAnaKpBAIFcBIgAcmG2K2GMlJ81NeUuQPfOnZwKEUAAAQRyEiACyAmaahBAIBcBIoBcmIkA8mOmpqkRIAKYGndqRQABBBDIXoAIIHtjakAAgfwEiADys2aMlJ81NeUuQPfOnZwKEUAAAQRyEiACyAmaahBAIBcBIoBcmO1KGCPlZ01NuQvQvXMnp0IEEEAAgZwEiABygqYaBBDIRYAIIBdmIoD8mKlpagSIAKbGnVoRQAABBLIXIALI3pgaEEAgPwEigPysGSPlZ01NuQvQvXMnp0IEEEAAgZwEiABygqYaBBDIRYAIIBdmuxLGSPlZU1PuAnTv3MmpEAEEEEAgJwEigJygqQYBBHIRIALIhZkIID9mapoaASKAqXGnVgQQQACB7AWIALI3pgYEEMhPgAggP2vGSPlZU1PuAnTv3MmpEAEEEEAgJwEigJygqQYBBHIRIALIhdmuhDFSJtYjPa3v6139k8G1jZkUT6EJBejeCaHYDAEEEECg4gSIACquydhhBBAoIkAEkF/3YIxk3toe/4tmsXoTEYB53VQl0r1TcbExAggggEAFCRABVFBjsasIIBArQAQQS2RsA8ZIxii9ggbWtA7fONh0i/W/zAIwzpuqQLp3Ki42RgABBBCoIAEigApqLHYVAQRiBYgAYomMbcAYyRilUtBoz5J2wSyAbHCTl0r3Tm7FlggggAAClSVABFBZ7cXeIoBAcQEigPx6CGOkbKyJALJxTVkq3TslGJsjgAACCFSMABFAxTQVO4oAAgkEiAASIBnahDGSIchQMUQA2bimLJXunRKMzRFAAAEEKkaACKBimoodRQCBBAJEAAmQDG3CGMkQJBFANpCTK5XuPTk/Po0AAgggUL4CRADl2zbsGQIIpBcgAkhvVuonGCOVKlf8c8wCyMY1Zal075RgbI4AAgggUDECRAAV01TsKAIIJBAgAkiAZGgTxkiGIEPFEAFk45qyVLp3SjA2RwABBBCoGAEigIppKnYUAQQSCBABJEAytAljJEOQFFOOAnTvcmwV9gkBBBBAwIQAEYAJRcpAAIFyESACyK8lGCPlZ01NuQvQvXMnp0IEEEAAgZwEiABygqYaBBDIRYAIIBdmuxLGSPlZU1PuAnTv3MmpEAEEEEAgJwEigJygqQYBBHIRIALIhZkIID9mapoaASKAqXGnVgQQQACB7AWIALI3pgYEEMhPgAggP2vGSPlZU1PuAnTv3MmpEAEEEEAgJwEigJygqQYBBHIRIALIhdmuhDFSftbUlLsA3Tt3cipEAAEEEMhJgAggJ2iqQQCBXASIAHJhJgLIj5mapkaACGBq3KkVAQQQQCB7ASKA7I2pAQEE8hMgAsjPmjFSftbUlLsA3Tt3cipEAAEEEMhJgAggJ2iqQQCBXASIAHJhtithjJSfNTXlLkD3zp2cChFAAAEEchIgAsgJmmoQQCAXASKAXJiJAPJjpqapESACmBp3akUAAQQQyF6ACCB7Y2pAAIH8BIgA8rNmjJSfNTXlLkD3zp2cChFAAAEEchIgAsgJmmoQQCAXASKAXJjtSp577rn8KqMmBHIXOOecc3KvkwoRQAABBBDIXIAIIHNiKkAAgRwFiAByxKYqBBBAAAEEEEAAgUoTIAKotBZjfxFAoJgAEQD9AwEEEEAAAQQQQACBSAEiADoHAghUkwARQDW1JseCAAIIIIAAAgggYFiACMAwKMUhgMCUChABTCk/lSOAAAIIIIAAAgiUtwARQHm3D3uHAALpBIgA0nmxNQIIIIAAAggggEBNCRAB1FRzc7AIVL0AEUDVNzEHiAACCCCAAAIIIFC6ABFA6XZ8EgEEyk+ACKD82oQ9QiA7gV3bTvrnM35599LG7KqgZAQQQAABBKpLgAigutqTo0Gg1gWIAGq9B3D8ZSGwa9tJ61909+T8pW+sOy+bvXq244Jfdvzg0ouV0l+69dqH9nxizeYlqet8dMNdH33S/tQ7zyNWSM3HBxBAAAEEKkSACKBCGordRACBRAJEAImY2AiBDAWs8b/4njcyt8bVIrsUIJPjGOndfNM7O0oIETLZGwpFAAEEEEDAqAARgFFOCkMAgSkWIAKY4gag+poXeOnWa38gvtxxw9m+hOZevX+//apPnLf3+TP2r3uL/KlHN2weutouwZ9NoLkt/2zHBTvvsyo5/Wv/JFcnvI/7Gwhhz0QIbvKLt9sJhTVf4Av/ZhXR/IkV+1ef6e8xEUDNd2MAEEAAgWoWIAKo5tbl2BCoPQEigNprc464vAQKB/wFoYD0AL83R0AXAYid535FfM9+zn+kd/NHxQXSKF0q84VgM0fCiQBWPKV+RLPZXV94hzPyV/ewYMvyAmZvEEAAAQQQmJwAEcDk/Pg0AgiUlwARQHm1B3tTewLxEYByj33XtpP+9V1vaGcBjEoLCgj3Tr7nKd3ht37k3NV3/ymzAKTpA/YsAH/KwEu3Xvuj5rvdTwURA+P/2uuyHDECCCBQawJEALXW4hwvAtUtQARQ3e3L0ZW/QPyDAHERgFfCqJMOaJcS1C4EGIoA7P98Yee5//lZEczztyf/i/N+eXfTQ7oIgEcAyr+HsYcIIIAAApMUIAKYJCAfRwCBshIgAiir5mBnalIgdjlAzYMA1oP6m//EXsbfGrQ//6l/6rhBeP8nWFbA97RG8vd8WHmA3/9dsJSA86MXdp676Yz9QZTg3v8XGyIeBKjJRuOgEUAAAQRqR4AIoHbamiNFoBYEiABqoZU5xrIXiHspYMFygOc5t+uH7Bfyfe1dz4vQcoBCXLU+9J6/8Gp/oQhgxVOb3/XPL9s/tCf/W4GCXX6w+J9mOcBHg1yg7JHZQQQQQAABBEoSIAIoiY0PIYBAmQoQAZRpw7BbCOgF3LUAtLP9MUMAAQQQQAAB8wJEAOZNKREBBKZOgAhg6uypGQEhFn+m/yfDv0ko8cYP1liv/bMf+D/pgrsSfiqfzc5755ufuXtVPnVRCwIIIIAAAnkKEAHkqU1dCCCQtQARQNbClI+AUQFmARjlpDAEEEAAAQRiBYgAYonYAAEEKkiACKCCGotdRQABBBBAAAEEEMhbgAggb3HqQwCBLAWIALLUpWwEEEAAAQQQQACBChcgAqjwBmT3EUBAESACoEMggAACCCCAAAIIIBApQARA50AAgWoSIAKoptbkWBBAAAEEEEAAAQQMCxABGAalOAQQmFIBIoAp5adyBBBAAAEEEEAAgfIWIAIo7/Zh7xBAIJ0AEUA6L7ZGAAEEEEAAAQQQqCkBIoCaam4OFoGqFyACqPom5gARQAABBBBAAAEEShcgAijdjk8igED5CRABlF+bsEcIIIAAAggggAACZSNABFA2TcGOIICAAQEiAAOIFIEAAggggAACCCBQrQJEANXashwXArUpQARQm+3OUSOAAAIIIIAAAggkEiACSMTERgggUCECRAAV0lDsJgIIIIAAAggggMBUCBABTIU6dSKAQFYCRABZyVIuAggggAACCCCAQBUIEAFUQSNyCAgg4AsQAdAZEEAAAQQQQAABBBCIFCACoHMggEA1CRABVFNrciwIIIAAAggggAAChgWIAAyDUhwCCEypABHAlPJTOQIIIIAAAggggEB5CxABlHf7sHcIIJBOgAggnRdbI4AAAggggAACCNSUABFATTU3B4tA1QsQAVR9E3OACCCAAAIIIIAAAqULEAGUbscnEUCg/ASIAMqvTdgjBBBAAAEEEEAAgbIRIAIom6ZgRxBAwIAAEYABRIpAAAEEEEAAAQQQqFYBIoBqbVmOC4HaFCACqM1256gRQAABBBBAAAEEEgkQASRiYiMEEKgQASKACmmomtnN8ReHeu7dc/Pgy2PHhJgxfeF73nXT2mUr3j69ZgA4UAQQQAABBBAoLwEigPJqD/YGAQQmJ0AEMDm/lJ/e/Z2vPPZc40Xrr1mc8oP5b3746Z47n6q/6K8+tXim2cqP7vzWrTtnXPy5KxfPKih46LsPfPAbh8fCP59+/mcve+IvzjS7H5SGAAIIIIAAAggkESACSKLENgggUCkCRAC5tlTFRADjg/fe8vj4n639zIfmmAf69aO337n3jMtvuHpBvVz42K5tjetfHBNi9nvOe/AL7z9/7snjR1/c/LXvX7vrNSGmX7V+9eYlhtMI84dGiQgggAACCCBQdQJEAFXXpBwQAjUtQASQa/PrI4BjIzu2Prr3wOGjx4Soq5/z3ouvuWiBfYd896b1j4rLb1j4y3u2/WxMLFix7uMLDv7o2w89MWJNkvf+NV7+5WW/vu3enWLxZz5/0Vvtnz7z7e4Hf+f+p/X/xUU3Lvy3e7cNHRbNHV+6Yl5UdUGZB5+47d6nz7jopmsWT3N3o+6jK2fv37Z7ZFzU1Z+1rOOadw9/u3fnwaNCzJjdfPmnrjhnlhAHH7v9ngN/uKL1t08ODI1NiLrCr1pmAAAgAElEQVTZf3TpJ5eLx6x6J5xPffJDZ9l1jO/81ld3vLb0c9edP9uv8/iBz17+g56jQryzef/GDzdPPz7229fq3zyzXvyu5/q+zw4JMesdTzz40fN5ICDXDktlCCCAAAIIICCIAOgECCBQTQJEALm2ZsQsgPHdD99/+KzWhe8+7fDOLQ/tHmu8/MtXL3DH3i/MrJ8Qs+a/t3Hu3A8uq398w6ah2cs6r/vTOWO7v/XN7x1qvPJLV54jrBF7sQjghfqZE+L0+Qvmz527+PyFp0dV51MceuwbG3efdv6Nf7nUvk1vJREjom7uB/5kwVxx8Oknhw4LMWPW/KUffOeM3zyzY++hE80r1q08z44Adv9WzGpubW06bezZJ3f/whr5z33vBxfMffXfdgweeHnO0r9eu+x0q8Sxp3tuH6hb9jedTgXWv8HvnfRfn7f/3/TzP7H0qhcHrx14rXVN+w8vP2Okd/O7/vllIcSn/tuau1tzbS8qQwABBBBAAAEEiADoAwggUE0CRAC5tmb8gwAndt/b/ejRpZ/63J+d5Y6965tX3LjyPOtuvDj81G137vDu9k8M3nvz486WcRHASN0fWTMINIeqVOf/3hrz/87dBy8CeJt3096aVjAy2/vtwYFb7326bvFnP3/RHDsCOOrEAUJYs/13j51zcdeV9roHe+/p3npw/hVfvvIP7Vqef+iWe4caO750xXy3Un+c7+3E9PM/ccGDV75r9vRX7vnit679qfXj5k+s2L+aFQFy7bFUhgACCCCAAAJEAPQBBBCoJgEigFxbUx8BnDi8++EtO58bO/rKhLM33gDbvv3uj6KFEL+435sFMPfoT++58+GEswBGvGkFdumR1XkULz9559d31n30i9ctdu7RW7vxgh8i2BGAX6CUPtgRQL2XFNgRgPBzBPVTTkBwhjvZwaojFAHUX3zBq389Xxw98IXrf3DrC+6OEQHk2lmpDAEEEEAAAQRsASIAOgICCFSTABFArq2piwDGd3/n1seeq2v82MqPLWicPUO+A18QAQgx8sRt39k5ZkUFM2Y3Lrv0ytbGOhF+EGB898ZbvjcurQUgRwBFqvMoDj96+zd2z7rsy59c6PxEnRRQPAJ4i3fbP2UEID0IYFVZ/+4zO+af/LsDLz70i+N+C/EgQK6dlcoQQAABBBBAgAiAPoAAAlUnQASQa5PqIgD75rlY/MnPXWytlWfNkH+mXn4QQJ4FIJ75zs0PvXrRlz753jp5v+0x/2FrqT97Xv3Qw1994Kf1ERFAker8IjUPAgTPBRiJAOzDPNt/LkAI4S8HaO+Fc8NfmRrAcoC5dlUqQwABBBBAAAFXgFkAdAUEEKgmASKAXFvTjgDmnHfZot93q60/u7nxwLdv23lo9nmrVn1wxoEdD//rgbGJ2R+S1gJQIoCDA//4rcFD7vMCoq5uzntXXHNR86yD275+996jc5qXL2+u//UzO3YcOHpidkQEMLbjm1HV+RT2coBnXNzVYT/Gn8EsAHs5QOGvDuhU7L8UUBcB8FLAXDsqlSGAAAIIIICAL0AEQGdAAIFqEiACyLU17QhArtEeqJ948t7gBXsdc/9Hz96z9BHAwR233fuj+oXLWubMsAo5+r/+dfC5uoXX3vCxs8TBp++5b8fB8QlRN2f+8uWzB79zYL7zjsDQQ/hCiENR1QU7NvLYrZt2v0V+KaDRWQD2SwFfbf3Mpz8yR+Uf+u4DH/zG4bFwm0w//7OXPfEXLASYa1+lMgQQQAABBBBwBIgA6AkIIFBNAkQAFdSae7/Tve037gQBe7cPbfv6P+79fXk6vamjeWXnN7/2pLjohusWzzJVZFDO2ON3/sPu0y6/4eoF/isBg1+OvzjUc++emwdfHjsmxIzpC9/zrpvWLlvx9unmd4MSEUAAAQQQQACBBAJEAAmQ2AQBBCpGgAigYppKiJGHv/7tvTMWrGg//6wZQhwdGfjutqGXg1cGmj0Se8bBGRd97prFM80WfHTnt27dOePiz12ZRbpgdlcpDQEEEEAAAQQQYBYAfQABBKpKgAigoprzt7u/0/f4gV/bawHMqJ/duHD5xz7SnMF9+opCYWcRQAABBBBAAIEMBZgFkCEuRSOAQO4CRAC5k1MhAggggAACCCCAQOUIEAFUTluxpwggEC9ABBBvxBYIIIAAAggggAACNStABFCzTc+BI1CVAkQAVdmsHBQCCCCAAAIIIICAGQEiADOOlIIAAuUhQARQHu3AXiCAAAIIIIAAAgiUpQARQFk2CzuFAAIlChABlAjHxxBAAAEEEEAAAQRqQYAIoBZamWNEoHYEiADya+uTfrgiv8qoCYHcBd744EO510mFCCCAAAIIZC5ABJA5MRUggECOAkQA+WGf9MMVjJHy46amfAXo3vl6UxsCCCCAQH4CRAD5WVMTAghkL0AEkL2xVwNjpPysqSl3Abp37uRUiAACCCCQkwARQE7QVIMAArkIEAHkwmxXwhgpP2tqyl2A7p07ORUigAACCOQkQASQEzTVIIBALgJEALkwEwHkx0xNUyNABDA17tSKAAIIIJC9ABFA9sbUgAAC+QkQAeRnzRgpP2tqyl2A7p07ORUigAACCOQkQASQEzTVIIBALgJEALkw25UwRsrPmppyF6B7505OhQgggAACOQkQAeQETTUIIJCLABFALsxEAPkxU9PUCBABTI07tSKAAAIIZC9ABJC9MTUggEB+AkQA+VkzRsrPmppyF6B7505OhQgggAACOQkQAeQETTUIIJCLABFALsx2JYyR8rOmpswEfnzkwKd/fOdnmi6+9t3L5Uro3pmRUzACCCCAwBQLEAFMcQNQPQIIGBUgAjDKWbQwxkj5WVNTNgKvTLz2/u//l4OvHJ5Zd/K/f/yfiACyYaZUBBBAAIHyEiACKK/2YG8QQGByAkQAk/NL82kigDRabFuOAtf/5JubRv67EGLZmQv+5U/+LyKAcmwk9gkBBBBAwLQAEYBpUcpDAIGpFCACyE+fCKBE6+2dDR2i78hGf975wJqG9vutwprW7xm8fp5TrO6Hoz1LFnUNWb9t23xk44Ul1s/HHIEnDu27fOffCSFmTKv77xf87bm/dzYRAH0DAQQQQKAWBIgAaqGVOUYEakeACCC/tiYCKMXaGv/va2pu6d7lRQDbOxu2th25a7kQoz1L2sWmwbWNQuh+OHpHa7voszOCgc6G/jYpRChlT2r7M2PH/t/3bb/h8GsvCyH+W8tV159zSciD7l3bHYSjRwABBKpZgAigmluXY0Og9gSIAPJrc8ZI6a1He5ZsaNq1btj6XzcCGFjT0H+Ze0t/9I7WRfu7j9y1XPfDpiAgsOcIdJ0bTBlIvyc18Yk3xBu/evV3bzvlzYVH+5eDt209+CMhxJK3nPvwh790kjiJCKAm+gQHiQACCCAgBBEAvQABBKpJgAggv9YkAijVWr6HL935F/7Nf2W0780IEPKdf2lGQKl7UQOfu+5HPf0v/PCO913X8c4/lQ+3//kfXvujbwghZtXV/+jP//7tMxsKMejeNdBBOEQEEECgRgWIAGq04TlsBKpUgAggv4ZljFSqdSgCCGYEiJGe1qtF365LHpGmCXg/bNqwZHjdrrXuUgHBkwKl7kUNfO4d37325ddfOWX6yT/681vecepbnCM+9OrvPvD9//J/Xn9FCPH/fGDtFe/4kFaC7l0DHYRDRAABBGpUgAigRhuew0agSgWIAPJrWMZIpVozC6BUuZSf+7ufP/h3+x/8/2dX/PGccx5b1uXM9m/b+dUfHPqZEOLjZ//xP/3x56KKpHunxGZzBBBAAIGKESACqJimYkcRQCCBABFAAiRDmzBGKhVSWcyPtQBKZYz/3MQbxz/8g5ueHRsVQvzde6759PwL//mXT/7VT+8WQsytn/0//vzvZ884lQgg3pEtEEAAAQSqS4AIoLrak6NBoNYFiADy6wFEAKVaq+v5b+9suLlljzXD33rn376b7KUBdT/0Fwu03wjQ1fIT+90B/Csq8NzLL37o8b+ZeON4/fQ3PbDki6ue/vtXJl4TQnzvw//1Q29pLvJRujc9CwEEEECgWgWIAKq1ZTkuBGpTgAggv3ZnjFSqdfiVfgNrGtrvtwprWh8s8q/7oZURdA1ZW7Ztdl8iUOo+1NDnvjb03ZuftX29f5+ef+Hfveea4gR07xrqIhwqAgggUGMCRAA11uAcLgJVLkAEkF8DM0bKz5qaJiFw4o03zn/ipv/5uxGnjHNOf/vO5f/3jGl1RACTQOWjCCCAAAIVLEAEUMGNx64jgECBABFAfp2CCCA/a2qanMDwf/z7hx7/4usnjk8/adpTF/ztebPd9yoUKZXuPTlyPo0AAgggUL4CRADl2zbsGQIIpBcgAkhvVuonGCOVKsfnpkDgm//78a/uf/CWhZ+4/OzWJNXTvZMosQ0CCCCAQCUKEAFUYquxzwggECVABJBf32CMlJ81NeUuQPfOnZwKEUAAAQRyEiACyAmaahBAIBcBIoBcmO1KGCPlZ01NuQvQvXMnp0IEEEAAgZwEiABygqYaBBDIRYAIIBdmIoD8mKlpagSIAKbGnVoRQAABBLIXIALI3pgaEEAgPwEigPysGSPlZ01NuQvQvXMnp0IEEEAAgZwEiABygqYaBBDIRYAIIBdmuxLGSPlZU1PuAnTv3MmpEAEEEEAgJwEigJygqQYBBHIRIALIhZkIID9mapoaASKAqXGnVgQQQACB7AWIALI3pgYEEMhPgAggP2vGSPlZU1PuAnTv3MmpEAEEEEAgJwEigJygqQYBBHIRIALIhdmuhDFSftbUlLsA3Tt3cipEAAEEEMhJgAggJ2iqQQCBXASIAHJh9iKA/CqjJgRyF3jjgw/lXicVIoAAAgggkLkAEUDmxFSAAAI5ChAB5IhNVQgggAACCCCAAAKVJkAEUGktxv4igEAxASIA+gcCCCCAAAIIIIAAApECRAB0DgQQqCYBIoBqak2OBQEEEEAAAQQQQMCwABGAYVCKQwCBKRUgAphSfipHAAEEEEAAAQQQKG8BIoDybh/2DgEE0gkQAaTzYmsEEEAAAQQQQACBmhIgAqip5uZgEah6ASKAqm9iDhABBBBAAAEEEECgdAEigNLt+CQCCJSfABFA+bUJe4RAdgK7tp30z2f88u6ljdlVQckIIIAAAghUlwARQHW1J0eDQK0LEAHUeg/g+MtCYNe2k9a/6O7J+UvfWHdeNnv1bMcFv+z4waUXK6W/dOu1D+35xJrNS1LX+eiGuz76pP2pd55HrJCajw8ggAACCFSIABFAhTQUu4kAAokEiAASMbERAhkKWON/8T1vZG6Nq0V2KUAmxzHSu/mmd3aUECJksjcUigACCCCAgFEBIgCjnBSGAAJTLEAEMMUNQPU1L/DSrdf+QHy544azfQnNvXr/fvtVnzhv7/Nn7F/3FvlTj27YPHS1XYI/m0BzW/7Zjgt23mdVcvrX/kmuTngf9zcQwp6JENzkF2+3EwprvsAX/s0qovkTK/avPtPfYyKAmu/GACCAAALVLEAEUM2ty7EhUHsCRAC11+YccXkJFA74C0IB6QF+b46ALgIQO8/9ivie/Zz/SO/mj4oLpFG6VOYLwWaOhBMBrHhK/Yhms7u+8A5n5K/uYcGW5QXM3iCAAAIIIDA5ASKAyfnxaQQQKC8BIoDyag/2pvYE4iMA5R77rm0n/eu73tDOAhiVFhQQ7p18z1O6w2/9yLmr7/5TZgFI0wfsWQD+lIGXbr32R813u58KIgbG/7XXZTliBBBAoNYEiABqrcU5XgSqW4AIoLrbl6Mrf4H4BwHiIgCvhFEnHdAuJahdCDAUAdj/+cLOc//zsyKY529P/hfn/fLupod0EQCPAJR/D2MPEUAAAQQmKUAEMElAPo4AAmUlQARQVs3Bzvx/7N0PfBTVoff/Mzub3fwDAoKiohItIhZakcYWlFZQ2wrVttDaKmpb8dGK1t5f9dpeSxWtetWr/ooVvXoFWxHx2kJbvYCtCLWxcEuKaEFSiIJiEJAAIYRks7sz8zxnZv8l2SS72Z3Z2d1Pnvvqg3HmnDPvc/D1Ot8550xRCvR5HGCSjQByo/6Sz5vH+MtJ+67Zz8y6RUT/ED9WIOYpZ/ILz++0gT/27+JHCVi/+rD2zMWDt8ajhMj7f3FfDxsBirLTeGgEEEAAgeIRIAIonr7mSREoBgEigGLoZZ7R9QJ9fRSw23GAY63X9fXmB/keOnWX6HIcoBBXzOvynb+up/11iQBmvL7k1F+1mL80F//LQMEsP374X5LjAFfGcwHXI9NABBBAAAEE+iVABNAvNm5CAAGXChABuLRjaBYCyQUiZwEkXe2PGQIIIIAAAghkX4AIIPumlIgAArkTIALInT01IyBEzZzf/n37/hQljNU3yM/+mRv+lQufSPEuZy4bO3LI5qe/5Uxd1IIAAggggICTAkQATmpTFwII2C1ABGC3MOUjkFUBVgFklZPCEEAAAQQQ6FOACKBPIi5AAIE8EiACyKPOoqkIIIAAAggggAACTgsQATgtTn0IIGCnABGAnbqUjQACCCCAAAIIIJDnAkQAed6BNB8BBDoJEAEwIBBAAAEEEEAAAQQQ6FGACIDBgQAChSRABFBIvcmzIIAAAggggAACCGRZgAggy6AUhwACORUgAsgpP5UjgAACCCCAAAIIuFuACMDd/UPrEEAgPQEigPS8uBoBBBBAAAEEEECgqASIAIqqu3lYBApegAig4LuYB0QAAQQQQAABBBDovwARQP/tuBMBBNwnQATgvj6hRQgggAACCCCAAAKuESACcE1X0BAEEMiCABFAFhApAgEEEEAAAQQQQKBQBYgACrVneS4EilOACKA4+52nRgABBBBAAAEEEEhJgAggJSYuQgCBPBEgAsiTjqKZCCCAAAIIIIAAArkQIALIhTp1IoCAXQJEAHbJUi4CCCCAAAIIIIBAAQgQARRAJ/IICCAQEyACYDAggAACCCCAAAIIINCjABEAgwMBBApJgAigkHqTZ0EAAQQQQAABBBDIsgARQJZBKQ4BBHIqQASQU34qRwABBBBAAAEEEHC3ABGAu/uH1iGAQHoCRADpeXE1AggggAACCCCAQFEJEAEUVXfzsAgUvAARQMF3MQ+IAAIIIIAAAggg0H8BIoD+23EnAgi4T4AIwH19QosQQAABBBBAAAEEXCNABOCarqAhCCCQBQEigCwgUgQCCCCAAAIIIIBAoQoQARRqz/JcCBSnABGAW/q98bX5i2pFzZwfXnysW5pkSzuCTStfXDf3d7s3HZbFV50+9MZvTJk7dWipLZVRKAIIIIAAAgggkKkAEUCmgtyPAAJuEiACyEFvNL2+4PG1TeK0L9521cTY1LdzBNCw/KGVZVfbGAc0/XXB46+XXvwvs2vKsyvQWvvrh2t9026+vKaye8Hvb7jglo1rzMl/4k/VWRPWPXDOGDW7LaE0BBBAAAEEEEAgCwJEAFlApAgEEHCNABGA813RuOrRhZvavOHA0Ck/uX5yNAPoFAF8vPLRxxtG2bciILB+0YN/Clxw45xzh2b/+WXjNw2eectV4zq/2m/dMus7tc8fFmLQ0Iduv/DGswaXam31q1+ZOn/fXk1UTZ288/axVdlvDSUigAACCCCAAAIZCRABZMTHzQgg4DIBIgDHO6TxpUee3jRs+tT2FWvCU26c84XIJDweAQRXPvKrutZwpGHVM++86riVjz5eJybPvvmCEeZv6xbPW3nI+sfNz969TFx82/j3F71U3yTGzPrpN0/ZufYPKzc1NLUGhfCWDp0w7eqLx3V5IS/r+uvgi+deXeOJlOadflnV1pfqdgaEt3TElFlXn7b92edqG1uF8FWNmTn7m6NlAfKu+lEzzm1es6qhOSi8Q8dces008erCl95uDuuitHryFVdNHSELDNT++oG1HZNvvm5q4pR+zSNPXbBSE2LgPU/P+ulIEWhtCfgGVvnE3mUvHP/EISHUGx+47rEJjncHFSKAAAIIIIAAAr0KEAEwQBBAoJAEiACc7s2GFQ8s3Xj8xXMvCyx+YG37xDnf/6KVAcQjgCGtzRv/+9FVzWOvmj11mPCWV1Ue7D0C+LC0PCwGjho3avjwmqnjBwbqXn6xacTE8acNaKr97+V1zTJEGJf4mHtXPfZk3YCpt33HWoIgA4Wdwjv8s58fN1w0/nVNfZMQvspRkyeN9O3fvHbTXn3MjNsvGxtpYbMYOGrilOrKg1vX1jaGvaJ0+PiJE4YFtq9bX9869KIfzjlXzvqb/7rg0Ve9iWschKi/9kt/XqjJ+qrOGrtkasvs+bv2nvbpPY9PGv5h7Znf21IvhLjofOPHY5zuD+pDAAEEEEAAAQSIABgDCCBQNAJEAM52tb556f3LG6qn3XF5TaDuyQdXtI6/9pZLzFf7nTYCyHf7h+JHA8ql9b2sAtjp/fSM27/eaZYfeSq9btHdK1vjywesXycsIohFACdEX9rLqndWRW9pfPXhRX/11tz0w4uHWi1slQsNRsn2rnp0YV1zdWQpgVlR45hL7/jWeFnkruUPLqqvjlxp1hmb50e9q84au/L2yROHiOaVvxn8SJP89cixO56eXO1sh1AbAggggAACCCDQuwCrABghCCBQSAJEAM725rbn71vacJL1Wj5Q+9T9a5prrrhtujmlTvwiQJoRQKf3/HpT3cv/XbutubUtspcgNp+PPGrLmscfqfVO//F1NdZefZkIfBgLEcwIIFZgYqvMP3sn/+jGKQOjEYCouebmaWaCYS4lGC2jDflPZmYxOHH1QZcIoPLk15ZNn6q2rXnsNxf8vi3SMCIAZwcjtSGAAAIIIIBAKgJEAKkocQ0CCOSLABGAkz0VWL/4gVff61yjb9SMn1wx1pNOBGBmB4H4WQDxGbsQgbqlD6/a5q2+5LJLxlVX+bq88Derblr56GN1lV+98xrzhX3XRQF9RACDL553tTnLN1cBpB4BJGwEkHdXDpxxXtXg1uYlb7QEYh5sBHByMFIXAggggAACCKQmQASQmhNXIYBAfggQATjYT+bUfe8J4y6qOd6qNbxjw9rNraMu/+nlo7tHAPvHf/+WS4ab15k3NsVe1O988cFf15cmjwA6z8zlgvzNkSvjD5pkI0DkcEEhzPMFe1kFkFoEYNZ70jfvvPyT8VqjxwGav7Fe+HdaGsBxgA4ORapCAAEEEEAAgZQFiABSpuJCBBDIAwEiAOc6qen1BY+vbbYm/JEf8+N8jdVfvO2qiU2JGwEaXrxvSb04beKl5wwLDRozfvielx95dlNr1ZhLpo7x7dn8x/UNLSKyvL/zjF2I5rVPza/dWzX2W9+a5GtY+/JfGprDVefGPiVgVWseBzh42h2zzNf5XY4GyEYEYB4HKKJbBqIPG/soYLIIgI8COjcQqQkBBBBAAAEE0hEgAkhHi2sRQMDtAkQAjvVQ06v/uWB967jLb50ht/7HMoDFD7y6c8RFt80+6a/zF9WK6BGArVv+YH5sT3iHXjB7zrnDxd41i6Jf6Rt18dSqvy5vGBP7KGDiRgCReOWYmbOG/++CTSO6RABi56qHF9cNS/woYFZXAZgfBUz42EH8cd/fcMEtG9cc7mpeddaEdQ+cM0Z1rC+oCAEEEEAAAQQQSFWACCBVKa5DAIF8ECACyIdeynob22qfemiNuPiW62oqs162aP7T47+oGzDzlqvGWccNdv4JNq18cd3c3+3eZAYBVacPvfEbU+ZOHZrs0uw3jRIRQAABBBBAAIF0BYgA0hXjegQQcLMAEYCbe8fGtjWunb/ob4MvvvnqmvLs1tJa++uHa33Tbr7cjnQhu02lNAQQQAABBBBAoG8BIoC+jbgCAQTyR4AIIH/6ipYigAACCCCAAAIIOC5ABOA4ORUigICNAkQANuJSNAIIIIAAAggggEC+CxAB5HsP0n4EEEgUIAJgPCCAAAIIIIAAAggg0KMAEQCDAwEECkmACKCQepNnQQABBBBAAAEEEMiyABFAlkEpDgEEcipABJBTfipHAAEEEEAAAQQQcLcAEYC7+4fWIYBAegJEAOl5cTUCCCCAAAIIIIBAUQkQARRVd/OwCBS8ABFAwXcxD4gAAggggAACCCDQfwEigP7bcScCCLhPgAjAuT5R1s1wrjJqQsBxAWPScsfrpEIEEEAAAQRsFyACsJ2YChBAwEEBIgDnsJV1M5gjOcdNTc4KMLyd9aY2BBBAAAHnBIgAnLOmJgQQsF+ACMB+42gNzJGcs6YmxwUY3o6TUyECCCCAgEMCRAAOQVMNAgg4IkAE4AizWQlzJOesqclxAYa34+RUiAACCCDgkAARgEPQVIMAAo4IEAE4wkwE4BwzNeVGgAggN+7UigACCCBgvwARgP3G1IAAAs4JEAE4Z80cyTlranJcgOHtODkVIoAAAgg4JEAE4BA01SCAgCMCRACOMJuVMEdyzpqaHBdgeDtOToUIIIAAAg4JEAE4BE01CCDgiAARgCPMRADOMVNTbgSIAHLjTq0IIIAAAvYLEAHYb0wNCCDgnAARgHPWzJGcs6YmxwUY3o6TUyECCCCAgEMCRAAOQVMNAgg4IkAE4AizWQlzJOesqck2gQ0HGr6/4fE5p0+79rSLEitheNtGTsEIIIAAAjkWIALIcQdQPQIIZFWACCCrnL0WxhzJOWtqskegLdxxzh//tbGtqdzr/+jrzxAB2MNMqQgggAAC7hIgAnBXf9AaBBDITIAIIDO/dO4mAkhHi2vdKPCDvz+1eOefhRBTjhv3u8//GxGAGzuJNiGAAAIIZFuACCDbopSHAAK5FCACcE6fCKCf1q9cf8ws8cKBJ2Przl+94ZhvvygLO33em+t/cIpVbLJffrDgvLPvqJf/9htLDjz55X7Wz22WwGt7/zGz9n4hhM/j/fOF95456CQiAMYGAggggEAxCBABFEMv8/lUCBkAACAASURBVIwIFI8AEYBzfU0E0B9rOf//x+ljPnX3G9EI4JXrj/nDNw48cZEQHyw479ti8fobq4VI9ssPfjnx2+IFMyN49fpjfvuNhBChPy0p7nuag0c/88otTR0tQoiff+qKH4z+ShcPhndxDxCeHgEEEChkASKAQu5dng2B4hMgAnCuz5kjpW/9wYLz7jv9jdu3y/+NRACv3nDMb78aeaX/wS8nnr317gNPXJTsl6fHAwJzjcAdZ8aXDKTfkqK4wxDGnvZDJ5QN6f6031k//w+NfxNCnDfszJfP/6kiFCKAohgTPCQCCCCAgBBEAIwCBBAoJAEiAOd6kwigv9aJ7/AT3vyL2Mv/TrP96IoAkfjmP2FFQH9bUQT3Xfe3Bb/9cN0vP3PdrJFfSHzc3+5ad+3fHhNCVHpL//al/zix/JjuGAzvIhggPCICCCBQpAJEAEXa8Tw2AgUqQATgXMcyR+qvdZcIIL4iQOxcMPEq8cIbX/mfhGUC0V+eft95229/48bIUQHxnQL9bUUR3Hfy769tCbWVqf6/fenBkyuGWU+8t/3QZ//4r4dDbUKI//rsjd88+dykEgzvIhggPCICCCBQpAJEAEXa8Tw2AgUqQATgXMcyR+qvNasA+iuX5n33v7Ps/q3L/t/qis8NHb1qyh3Wav9v1D6weu/bQoivn/S5Zz53c09FMrzTxOZyBBBAAIG8ESACyJuuoqEIIJCCABFACkhZuoQ5Un8hOx3mx1kA/WXs+76woZ2/eu6W5g+EEPefdfX3R335VzvW/MvGp4UQw0ur/vdL/1HlqyAC6NuRKxBAAAEECkuACKCw+pOnQaDYBYgAnBsBRAD9te58nv8r1x9zz6felCv85Tf//jHXPBow2S9jhwWaXwS441N/N78dwE+vAttadp/7p5+EDa1ULfnNeT/+1l//oy3cIYRYcf7Pzh02ppdbGd6MLAQQQACBQhUgAijUnuW5EChOASIA5/qdOVJ/rbt+0u/VG4759ouysNPnxQ/5T/ZLmRHcUS+v/MaSyEcE+tuGIrrvofrf37PF9I3+fH/Ul+8/6+reCRjeRTREeFQEEECgyASIAIqsw3lcBApcgAjAuQ5mjuScNTVlIKAbxtTX5r51aKdVxuiBJ9Ze9O8+j5cIIANUbkUAAQQQyGMBIoA87jyajgAC3QSIAJwbFEQAzllTU2YC2498dO6ffhzSNVXxvH7hvWOrIt9V6KVUhndm5NyNAAIIIOBeASIA9/YNLUMAgfQFiADSN+vvHcyR+ivHfTkQeOrdPz2wddmD478786SJqVTP8E5FiWsQQAABBPJRgAggH3uNNiOAQE8CRADOjQ3mSM5ZU5PjAgxvx8mpEAEEEEDAIQEiAIegqQYBBBwRIAJwhNmshDmSc9bU5LgAw9txcipEAAEEEHBIgAjAIWiqQQABRwSIABxhJgJwjpmaciNABJAbd2pFAAEEELBfgAjAfmNqQAAB5wSIAJyzZo7knDU1OS7A8HacnAoRQAABBBwSIAJwCJpqEEDAEQEiAEeYzUqYIzlnTU2OCzC8HSenQgQQQAABhwSIAByCphoEEHBEgAjAEWYiAOeYqSk3AkQAuXGnVgQQQAAB+wWIAOw3pgYEEHBOgAjAOWvmSM5ZU5PjAgxvx8mpEAEEEEDAIQEiAIegqQYBBBwRIAJwhNmshDmSc9bU5LgAw9txcipEAAEEEHBIgAjAIWiqQQABRwSIABxhjkYAzlVGTQg4LmBMWu54nVSIAAIIIICA7QJEALYTUwECCDgoQATgIDZVIYAAAggggAACCOSbABFAvvUY7UUAgd4EiAAYHwgggAACCCCAAAII9ChABMDgQACBQhIgAiik3uRZEEAAAQQQQAABBLIsQASQZVCKQwCBnAoQAeSUn8oRQAABBBBAAAEE3C1ABODu/qF1CCCQngARQHpeXI0AAggggAACCCBQVAJEAEXV3TwsAgUvQARQ8F3MAyKAAAIIIIAAAgj0X4AIoP923IkAAu4TIAJwX5/QIgTsE3jjJeVXg3c8PbnaviooGQEEEEAAgcISIAIorP7kaRAodgEigGIfATy/KwTeeEmZtzvSkqmTjdvH2tOqLbMu3DFr9aXTOpW+7+Frl7/53RuWnJd2nSvve2L6GvOukWOJFdLm4wYEEEAAgTwRIALIk46imQggkJIAEUBKTFyEgI0Ccv4vVkRn5nJeLexLAWx5jp3PLZk7clY/QgRbWkOhCCCAAAIIZFWACCCrnBSGAAI5FiACyHEHUH3RC+x7+NrV4s5Zt5wUk0jyrj72vv2K747dtGvw1tuHJd618r4l9VeZJcRWEyR5Lb9l1oW1z8tKBj70TGJ1Inp77AIhzJUI8Zf84kQzoZDrBW59XxYx5rsztl55XKzFRABFP4wBQAABBApZgAigkHuXZ0Og+ASIAIqvz3lidwl0n/B3CwUSNvBH1wgkiwBE7Zl3iRXmPv+dzy2ZLi5MmKUnlPlh/DJLwooAZrze+ZYklz1x68nWzL9zC7td6S5gWoMAAggggEBmAkQAmflxNwIIuEuACMBd/UFrik+g7wig0zv2N15S/nKqkXQVwAcJBwqIyJv8qGfCG375K+utfuSn0yqAhOUD5iqA2JKBfQ9f+7cxT0fuikcMzP+Lb8jyxAgggECxCRABFFuP87wIFLYAEUBh9y9P536BvjcC9BUBREv4wEoHkh4lmPQgwC4RgPmPH9ae+b0tIr7O31z8L8buePr05ckiALYAuH+E0UIEEEAAgQwFiAAyBOR2BBBwlQARgKu6g8YUpUCfxwEm2QggN+ov+bx5jL+ctO+a/cysW0T0D/FjBWKecia/8PxOG/hj/y5+lID1qw9rz1w8eGs8Soi8/xf39bARoCg7jYdGAAEEECgeASKA4ulrnhSBYhAgAiiGXuYZXS/Q10cBux0HONZ6XV9vfpDvoVN3iS7HAQpxxbwu3/nretpflwhgxutLTv1Vi/lLc/G/DBTM8uOH/yU5DnBlPBdwPTINRAABBBBAoF8CRAD9YuMmBBBwqQARgEs7hmYhkFwgchZA0tX+mCGAAAIIIIBA9gWIALJvSokIIJA7ASKA3NlTMwJC1Mz57d+3709Rwlh9g/zsn7nhX7nwiRTvcuaysSOHbH76W87URS0IIIAAAgg4KUAE4KQ2dSGAgN0CRAB2C1M+AlkVYBVAVjkpDAEEEEAAgT4FiAD6JOICBBDIIwEigDzqLJqKAAIIIIAAAggg4LQAEYDT4tSHAAJ2ChAB2KlL2QgggAACCCCAAAJ5LkAEkOcdSPMRQKCTABEAAwIBBBBAAAEEEEAAgR4FiAAYHAggUEgCRACF1Js8CwIIIIAAAggggECWBYgAsgxKcQggkFMBIoCc8lM5AggggAACCCCAgLsFiADc3T+0DgEE0hMgAkjPi6sRQAABBBBAAAEEikqACKCoupuHRaDgBYgACr6LeUAEEEAAAQQQQACB/gsQAfTfjjsRQMB9AkQA7usTWoQAAggggAACCCDgGgEiANd0BQ1BAIEsCBABZAGRIhBAAAEEEEAAAQQKVYAIoFB7ludCoDgFiACKs995agQQQAABBBBAAIGUBIgAUmLiIgQQyBMBIoA86SiaiQACCCCAAAIIIJALASKAXKhTJwII2CVABGCXLOUigAACCCCAAAIIFIAAEUABdCKPgAACMQEiAAYDAggggAACCCCAAAI9ChABMDgQQKCQBIgACqk3eRYEEEAAAQQQQACBLAsQAWQZlOIQQCCnAkQAOeWncgQQQAABBBBAAAF3CxABuLt/aB0CCKQnQASQnhdXI4AAAggggAACCBSVABFAUXU3D4tAwQsQARR8F/OACCCAAAIIIIAAAv0XIALovx13IoCA+wSIANzXJ7QIAQQQQAABBBBAwDUCRACu6QoaggACWRAgAsgCIkUggAACCCCAAAIIFKoAEUCh9izPhUBxChABFGe/89QIIIAAAggggAACKQkQAaTExEUIIJAnAkQAedJRNBMBBBBAAAEEEEAgFwJEALlQp04EELBLgAjALlnKRQABBBBAAAEEECgAASKAAuhEHgEBBGICRAAMBgQQQAABBBBAAAEEehQgAmBwIIBAIQkQARRSb/IsCCCAAAIIIIAAAlkWIALIMijFIYBATgWIAHLKb1ZuCKHkvhW0AAEEEEAAAQQQQCCJABEAwwIBBApJgAggN725/3D7U/+zdeWGXeve2Wu1YNInh0875+TrvnLmsEFluWkTtSKAAAIIIIAAAgh0EyACYFAggEAhCRAB5KA3n3j5nVv/c11bR7h73eV+70Pfn3TDJZ/MQbOoEgEEEEAAAQQQQIAIgDGAAAIFLUAE4HT3zn1mw71LNvZe609nTbjne+c43TLqQwABBBBAAAEEECACYAwggEBBCxABONq9T7z8zpz5f0mlysd/+HnWAqQCxTUIIIAAAggggICtAmwEsJWXwhFAwGEBIgDnwPcfbh95xXMJ6//P37p6jHjliTMfStKGcr/3/eevTOVcgLqld63aX3PNzdNGdC9m87N3LxMXz7u6ZvOzd68dmuyaxlWPLmyacudV47LuIEuuO1hVM+eHFx8bKbzxtfmLapurJs+++YIkje3Ugt5aXrd43kox0442Zx2BAhFAAAEEEEAg7wWIAPK+C3kABBBIECACcG443Ltk49xnNiTU11sEIIS453vn/HTWhD7a9/HKR19oGiwODf12fKYdvyU2kXbuKWM1yQigQVSJT86MTvgbVz26rEE0i0+mEwEkaTkRQA66kyoRQAABBBAoWgEigKLteh4cgYIUIAJwrlvP/eHvYuf/m7X2EQFM+uTwv87/eu/ta3xt/nIxc4ZYtujjSXdcXhO5+OOVjz5e1yxE9ejqndu6rgKQqwa2yQur5Yv0hFUA0buEqJYLB4QQcu2AqBY7dx4UQsTe58sZ+E6rptHTZKXyxgYxpLn5YPRG+e/Mkj9Zc+gdMcNaoSDTCjFqWF3DsVYEYC0TiLXELLC3lkevH11dvW1nZBWAzDgibTEfx7nepCYEEEAAAQQQKBIBIoAi6WgeE4EiESACcK6jlQufMCv79Gu/nzS1smu99cl2BBirb+i1ffK9upDv/+sWz6s/w5q3CzlFP2Qutjdn++a0PLoRQLw2PxIWyMl208R5U5siGwE632XtLDAn2LGkoG7YtDsuP16+27de45sz/1FzfnixkInD4K4zcCtcmCaWrRtq7gWw0oqJHy9cb0YAsm3CTBBkLYfM/QK9tXxPbL9DrFXHRRtgFr7onVHJd0M418PUhAACCCCAAAIFKEAEUICdyiMhUMQCRAAOdb4hhCcSAcRq7GMVgBBCX32D0ksDzffq1jv2uqV3/XOs+Ro8Mrc344DYnyMRwKc2d935H10FIKfTTROtECE2t98XPUpAmHPsxIUGkazBnN7LCMDMAqJ7/s0mR0o+Y8td5pxfWGnF0Nesf9yTsJ+/pzaY7UnS8mTnF/R42IFD/Us1CCCAAAIIIFCoAkQAhdqzPBcCxSlABOBcv0dXAaQRAfS+CsA6XS/+ANay/MT9/10jgGFrux6kF51Oi/hs31xHYM7t98UPEYxHAAlr7yO7A2QEEI0P4q1JKHnLmDsu2G9dI5bGI4DICn7zFnlG4LFrIocXJgkvElsejwBimxpkEUN6OBPRuR6mJgQQQAABBBAoQAEigALsVB4JgSIWIAJwrvOzfRZAl1PxovP2xAl55qsAot8RiEYAIuHtfbIau0cA4+QmhaGTD9WZiwjq4hFAZINA/I5U1y8kiy1YBeDcQKYmBBBAAAEEikuACKC4+punRaDQBYgAnOvhbl8E6KPqPr4I0PW0f/MEfrlLX8S263c/C0DuqLd24EdW+88UL1gfBezhLICeIwBzDYKQe/h7XwVgnjhYd9A6fVBuWOh6FoB5BKB5lEDsEXo4xcDa7R87CyC+csGsQrAKwLnBTE0IIIAAAggUjwARQPH0NU+KQDEIEAE418v7D7ePvOK5to5wKlWW+73vP3/lsEFlPV0cP04veoU5Jx8sD/+LnqtfNblmcG2TPCYw/pK8yzn8fX4RYKh1xl5sI0Bs90HV5Gmj3lkp44PEcwSSrAIw77UaZp5ZYEUAiV8EkLsA5G/iXwToreVDamqG1TXJgw9iz1JVM3NUw7LumxFSkeYaBBBAAAEEEECgNwEiAMYHAggUkgARgKO9+cTL78yZ/5dUqnz8h5+/4ZJPpnIl1yCAAAIIIIAAAgjYJ0AEYJ8tJSOAgPMCRABOm899ZsO9Szb2XutPZ02453vnON0y6kMAAQQQQAABBBDoJkAEwKBAAIFCEiACyEFvPvHyO7f+57qkOwLK/d6Hvj+J9/856BWqRAABBBBAAAEEkgkQATAuEECgkASIAHLTm/sPtz/1P1tXbti17p29VgsmfXL4tHNOvu4rZ/ay/z83baVWBBBAAAEEEECgiAWIAIq483l0BApQgAgg951qCKHkvhW0AAEEEEAAAQQQQCCJABEAwwIBBApJgAigkHqTZ0EAAQQQQAABBBDIsgARQJZBKQ4BBHIqQASQU34qRwABBBBAAAEEEHC3ABGAu/uH1iGAQHoCRADpeXE1AggggAACCCCAQFEJEAEUVXfzsAgUvAARQMF3MQ+IAAIIIIAAAggg0H8BIoD+23EnAgi4T4AIwH19QosQQAABBBBAAAEEXCNABOCarqAhCCCQBQEigCwgUgQCCCCAAAIIIIBAoQoQARRqz/JcCBSnABFAcfY7T40AAggggAACCCCQkgARQEpMXIQAAnkiQASQJx1FMxFAAAEEEEAAAQRyIUAEkAt16kQAAbsEiADskqVcBBBAAAEEEEAAgQIQIAIogE7kERBAICZABMBgQAABBBBAAAEEEECgRwEiAAYHAggUkgARQCH1Js+CAAIIIIAAAgggkGUBIoAsg1IcAgjkVIAIIKf8VI4AAggggAACCCDgbgEiAHf3D61DAIH0BIgA0vPiagQQQAABBBBAAIGiEiACKKru5mERKHgBIoCC72IeEAEEEEAAAQQQQKD/AkQA/bfjTgQQcJ8AEYD7+oQWIYAAAggggAACCLhGgAjANV1BQxBAIAsCRABZQKQIBBBAAAEEEEAAgUIVIAIo1J7luRAoTgEigOLsd54aAQQQQAABBBBAICUBIoCUmLgIAQTyRIAIIE86imYigAACCCCAAAII5EKACCAX6tSJAAJ2CRAB2CVLuQgggAACCCCAAAIFIEAEUACdyCMggEBMgAiAwYAAAggggAACCCCAQI8CRAAMDgQQKCQBIoBC6k2eBQEEEEAAAQQQQCDLAkQAWQalOAQQyKkAEUBO+akcAQQQQAABBBBAwN0CRADu7h9ahwAC6QkQAaTnxdUIIIAAAggggAACRSVABFBU3c3DIlDwAkQABd/FPCACCCCAAAIIIIBA/wWIAPpvx50IIOA+ASIA9/UJLUIAAQQQQAABBBBwjQARgGu6goYggEAWBIgAsoBIEQgggAACCCCAAAKFKkAEUKg9y3MhUJwCRADF2e88NQIIIIAAAggggEBKAkQAKTFxEQII5IkAEUCedBTNRAABBBBAAAEEEMiFABFALtSpEwEE7BIgArBLlnIRQAABBBBAAAEECkCACKAAOpFHQACBmAARAIMBAQQQQAABBBBAAIEeBYgAGBwIIFBIAkQAhdSbPAsCCCCAAAIIIIBAlgWIALIMSnEIIJBTASKAnPJTOQIIIIAAAggggIC7BYgA3N0/tA4BBNITIAJIz4urEUAAAQQQQAABBIpKgAigqLqbh0Wg4AWIAAq+i3lABBBAAAEEEEAAgf4LEAH03447EUDAfQJEAO7rE1qEAAIIIIAAAggg4BoBIgDXdAUNQQCBLAgQAWQBkSIQQAABBBBAAAEEClWACKBQe5bnQqA4BYgAirPfeWoEEEAAAQQQQACBlASIAFJi4iIEEMgTASKAPOkomokAAggggAACCCCQCwEigFyoUycCCNglQARgl6wQQrnwCRtL77VoY/UNvVe9bdu2XLWNehFAAAEEEEAAgawLjB49OutlWgUSAdgES7EIIJATASIAG9ndHAHY+NgUjQACCCCAAAIIFJAAEUABdSaPggACggjAxkFABGAjLkUjgAACCCCAAAKOCBABOMJMJQgg4JAAEYCN0LEIoM9l+dlqhPM1ZqvllIMAAggggAACCLhTgAjAnf1CqxBAoH8CRAD9c0vpLucn5M7XmBIEFyGAAAIIIIAAAnkrQASQt11HwxFAIIkAEYCNw8L5CbnzNdrIR9EIIIAAAggggIALBIgAXNAJNAEBBLImQASQNcruBTk/IXe+Rhv5KBoBBBBAAAEEEHCBABGACzqBJiCAQNYEiACyRkkEYCMlRSOAAAIIIIAAAjkSIALIETzVIoCALQJEALawWoU6/07e+Rpt5KNoBBBAAAEEEEDABQJEAC7oBJqAAAJZEyACyBpl94Kcn5A7X6ONfBSNAAIIIIAAAgi4QIAIwAWdQBMQQCBrAkQAWaMkArCRkqIRQAABBBBAAIEcCRAB5AieahFAwBYBIgBbWK1CnX8n73yNNvJRNAIIIIAAAggg4AIBIgAXdAJNQACBrAkQAWSNsntBzk/Ina/RRj6KRgABBBBAAAEEXCBABOCCTqAJCCCQNQEigKxREgHYSEnRCCCAAAIIIIBAjgSIAHIET7UIIGCLABGALaxWof15J//K9cfM+m1im06f9+b6H5ySYivTq/GNl5R5u62Sx3x3xtYrj0usZedzS079VYv1myvm3bDkvBSbwGV5IND42vy1x/7wqnG9NbVu6bPi8qtr7H2ausXz1g2d88OLj7W3Gkrvl0DjqqX/GHf5tBH9upmbEEAAgUISIAIopN7kWRBAgAjAxjGQ3oTcasgr1x8z7+RXXvo/sUm/v+LYQRWpNjK9GhMiADF2wp5fnDM8Xs++h69dfuv7kX/OegRQv/DXZy5ty3qxqTLl4rrG1+Yvqm2O1lx98bwszK5TmcknfdZUbrQ9Avh45aOPN03MhkO2+rPxtZV7Lphmc+qRrcamW07dqteOv/iCtKbzfUYAjaseXVh30GzJkJprbiYsSLdTuB4BBPJGgAggb7qKhiKAQAoCRAApIPX3kvQm5GYtHzwx5exXZtf/4cr+vRZNr0YrAlCF0IQQg59+8duzh0Qfdf+6SZe/vT7yr7K+CqDhpq+tXtCa9WL720/231e39K5VYtodl0dnl3L22zAqd2+/XREB2M+ebg22px7pNiiL13+8cvHmT12V3Qjg47o6UVNj/adq87OPfjz15vTKz+LjURQCCCBgrwARgL2+lI4AAs4KEAHY6J3ehNyKAH458eytdx944qL+NSu9Gq0IoHLw1KGH1rwvpt16zYov+6169y574fgnDompJ16xZvfzXTYCHNyxYMH6eza07G0XwqeOOev0x24+f2p0/cDK+56YvkaUXnJh+7c6rr173cLtMl2oOv3khXdMn2FeE9j99k1z1y38MPH5Bj70zKxbThLi4O6Fv1u3YPWhTfvlXaLMP/4LE5bd/OlqX/TiYNPyR/944+tm1Yk/I8fueHpytVn43P94a0F9W0ATYlD51CkTltwwdrhqXvph7Znf21IvBj+9dNrxL62cvezQ3qAQgwZeMfv8hdMGb3rulVn/vW9nuxBl5TO+NXnhladW9a8Dkt61+dm7t4yJz/+taz5e+ehrw26OhQLWLzc/u1hMHbo2+mZ1dJfUoM5aRVA9805rDX98Jt/LjSL+qrZq8mxrktZDBJDwUnf0tItFfXwjgMwsrNqraszkovG1ZzePuzq+gD/2ON2uNKt7dvO4MU2Pr9wpRKQN8cvij5OIJ0OTbdYvIjVaPncv22kZRJdRmG+qxzYtkr9PuDJaVrycOGbd4qViyrHroosyrKISnj1STuJlkeqSlZbYKrNW+T78U5s7L6HvFC4kI0p49s7Nk80Wi+dJusSuF0LEG5PwBj6RWtpZPR53EyLqkPR2IepidVVNnjbq4/2xjQA9XB9ruGz2VV3Gcxb/ElEUAgggkFMBIoCc8lM5AghkWYAIIMugicWlNyE376z7yQlfPvxrRyMAceJD3z1y669axDnntN83oVS24tCCH7xwU7244qZP733s7TWJEcCH6yZd//b6YGc0deBDT866ZaT8pRUBiEH+4a0de82JfORn0Mkrnps+rSx6QacCohHAe38+9fp6a6oT/zlt7I4n5fReiH0PX7/81veE8PmnThzavnn3enMFctXpJ9546Wfnfvk4sX5F9bxdnSoVQsRuj0QAYvgQde/BxJap40/3b9relljn1Ju+/drXBmdrZNQtnd90Qfft7o2rHl0z9ObO2wHkVO2QNce2JurLxUxr0l732srjL7AWWsdvTIwAutwY2+qfWHvd0rv+OVbGB0kjgNi/lZXIlojoNLtu8aP7p0SWedctnld/xryrazq/VY4mAsmuNCOA5e8cGvXtOELSx4mDy0Tj6uhRBY2NH48YcWzn0OTjlY++IGbIJjWuWrqsYf8o889dfxIfMwFTznIPRdOQxCym8yqAusWPrjs0bFIspumxtBhOPNbpuoQ+oeTkRAlN79Q8c+Idyzvi99YtvWv9sZFAR3bW2qHWOnxzv8ng2DaTeO93WQXw8cpV+6ZdbB0GEX+B37jq0WUi2k2yqHdGWcX2VF2s2amsK8nWXyjKQQABBJwXIAJw3pwaEUDAPgEiAPts+3Mc4Ks3HPPtP/hFR4dslv+UydfcPf9nXzkl8m6+76amFzpEzgI4ccXj5bPnNOxVT1yx8tJpqhCRXQDHLfnlsHvmbKmPRwAdz/9s0az1Qgh1xo+mL/jcgENb18/6+Y5NmhDR9/CRCEAIMfzEZXedP2nwkRUPrbh2g5xyX/GzG5Z8wXyE6BkE3c4C6Fj/+w17Ro+ddvrgpzrUHgAAIABJREFUUtGy/IEXZq7RhFBvfOi6x84S4q0/lt26IyDEjB9fs+wiv2jfOP2SDSuFGH7Z9D3XnSzE7rlXvnTvXiEGnbjsvy6dMUQ0v/5S9c93N8euj0YAscbveenls5+LnHc4/rILl33juMD/rp70yD75rrvryQh9y/d8RbKpvnl1kmig62rqxOlivIbYG/hOEUDiQoPYfK/r8u/Iq9pkE7YudSUGDZ1f+Efm54mz3MifRZelAdGZfGKW0R2q64KCHlaVd1mlH72r06y1c+Fd3kvHGhxNMSJXxx+kawRghR2Ry3oorXOXRUvoMQLo+rCdwg6rps4dkbz8rgMjNpa6UsfK720jQPTRuq5MidXSY3WRFifmEZn8XeFeBBBAwK0CRABu7RnahQAC/REgAuiPWor3pDchtwrtOPzx4Q7hHzRIHN678+U7Lr/tf06fn/rRAOnVGIsAVp+17vIV9+6PbM6P7AKYOKn9upaz5eL56KZ9bcusL9U+///e9cfXC4g1jzx1wUpNiIEP/XrWLSfGX/LHp/fRqXv8owM9RgCdXbtcFvnH6JIBET2wcOpk4/ax4v0/n3ltfb0QY66csfW71qcNds01H0ruSvjhqOhGgHhaIWKPM2zUm0svHJ9wSyzRSLGje70svQgg4e23FRNEj+VPWDmfsBo/erB/9+zAWpWduALcaqW5DjxJBNBtihirOmFNfuRBIzsRuk0ve7oyaXXRnQWdl/pHKa3TE2NbHsy1D9H9EZFrrGX/PfLK1/uRzQvRQiML5rtPaCPI3VYBxNY+mGsQkpYWX49gXhNfm9DpLP2+MeNjqGsEkDgkIuV0n88npC2dvvXQYxiUsI8gOirMfSixxRfmehNrO0PP1fW8qSQbf3UoAwEEEHCNABGAa7qChiCAQBYEiACygNhTEelNyJOW8ta9Yy5YfdOmtTeenFI706sxHgFcOnj+U5Ne1kqnXdj+o+MW/suSa7eYL9vP2GDun49GANEX6QnTbBH7dqA154+uAohN1GOb8BO+O9hTBBA5C+BI/cEOuZk/+hNJE7avPn5Ow96eVgEkft2gC5WVEcRWAVj/KH+2zLrQTDS+MNn4mfWbaKwQXdSQEnpfF6W1EaDLmWqxKV90bikrS7oKoPON0fe6SV4yWyV0+yhgbxFAT18HjK0piCwT6Ok4vSQHB0Smyp0epztkwjL4nk6n7/nU+h7fe6ccASRubu/lLXpPJxQkfE4vIQLo81OLTkQAnTZ9iJ5GS0oRQMKejr7+JvDvEUAAgbwVIALI266j4QggkESACMDGYZHehDxpQ8L/c/1x1w1a8dGDn0upnenVmBABTNu4ouzHuwKVp65bNHjuZRvXqMct+f2MK5qsI/QciQDa66+98s8LD8vHrDp96MxTy8XefQvfkhsiogsKDi38lxeu3SKE6p943lBhnQWgDnzoafMowVgEMMg/PHZ8oGV27uQ9NyWsAugeAcR/Y0sEIF/Fp3wcYNeZvLnPvMsC+8RV35FXvj2tAkh66GDy4wC7LXSPHlXQyzZvc2Y7tSl69F1PV3aJALr8Yw8RSXTARx+hxySlx2/XJ99G0XWlfcJSi66rADqdb9dTaSLZpwS7BBPJjm/o8S90ChFAl80CCZtKunZB8lUAnfs64SjHzl8NSHUjQEr/beIiBBBAIJ8FiADyufdoOwIIdBUgArBxTKQ3IU/akDduO+Gr2x+s/32KHwlMr8bECEDbMmta7fOa/4qp5c+vOSQmTmr/+adLo2/OI5PwyDWpbARIfxVAdA4/8YZvr5tpHsXXfbHA/rdnfX/d82ZMID9GcPop9/zkS9aHBkR0jUB8u0EXz15WAdgdAViHt6fyUcDOxwHGz2BLnOEnXJN4FkDyVQDm+vmmKZEvCAgROVovveMA5Rr4pomxXfEfNzYeOyJy9t7mZxd/PFSI6Nfmeriy+wb4eGs7P7LVaXWb62rGRffgx5494dA7eVGkGb19u77TIXZCNH7cOOJYebZdwumGZnXR3RadU4auR9z3UFryBiS+Zu90RF8vmJERm0oE0OP5fL1EAAlfoEjcPWHusBhmfXui/8cB2vifUYpGAAEEXCBABOCCTqAJCCCQNQEigKxRdi8ovQm5vL/2kRv+cfr1XznnhDIhRPM//uu26x7ZdsUr9fdEp0N9NTa9GhMjABE76k/WETlyr0sEIDpW3vfr6eYRfV2PAxw+Zutz54+JfRFA9BoBRE8HqJo66c3vV5cdOnLohBPHbDS/UCjExOu+ue6yoaJ9173/smLue7Ix0VUA1oF//tm3X3rPWZEX/VWDBpZa3/yLHQeoDvzpfdPmThhcKkTg8O51q3cHppwzbUh8P4JwfhWA2T5rc3ukAxO+4tapS3v8tl+nz/Vdc2y99UG+FCIA6wsCsV30sU/6ddsIYLYxfuXoadccu3/PBdMiIy9xJ3ynxtctnrduaPQTBubMPGHPfPTKbgf+JX+cOEXiEQaJ1SX5uF1vEUCnL+fFP6bYYwQQa7x5BkGSr9wlHnYQO6eg8wkIsQ8Txr+uJ3r8wqL1BcEu3zJIKQLo+aOAnXs2Yf9CpJ1WjXHJqpo5k5pei33PL/GjgLMnin9Ev0OR/BuEXVKDvv77xL9HAAEE8lWACCBfe452I4BAMgEiABvHRXoTcnP+9Orc6+54vna7+aLbf+ynvnn/rx78auofBEjzGwSdIgAReOU3ZQ81yYqtXQBl8Wlz/Gy/1i2zvlMbeQ8fk+v+UcDeIwCt4aaZqxe0xu4384LSDRdcuVHGC7Gf0waOf79lk5awEeDWF659q2t/DT9nwpqfnzNGFeL92rOv3yI/T9DpJxpG5HQVQKqDrIet+6neznWOC3TeVG+e599p+4DjDaJCBBBAAAEbBIgAbEClSAQQyJkAEYCN9OlHAJk2Jr0aO0cA4uCGCy7buEa+iDd3AYhkEYAQonX3wv/889zXW/a2d1uNn+IqACGat9TO/o/65bvlfL3qpBMXPmx+xm/j6pn/f8OavUKoavWEMUtuP2fnA/IbhJEAYu+WW+/f8PAW83OJnX+qL790x+wT5e8O7liwYP09G8y2CSEGlU+dMvax2RPGJMQZuVoFkFLXEgGkxOSei7p9jyDpuQ/uaS8tQQABBBDolwARQL/YuAkBBFwqQARgY8ekNyHPRkOcrzEbrU6ljB23zvzjw4fF+Cunr7vq5Mji//Zd9/5gxdz3RcKsPpWiXHwNEYCLOyd507p8LND85mLePQQNRgABBBDoXYAIgBGCAAKFJEAEYGNvOj8hd75GG/kSi95de/Z3tmwS6uyfz356YmT3vzi4Zdb/kbsS4qsAHGoN1SCAAAIIIIBAEQkQARRRZ/OoCBSBABGAjZ3s/ITc+Rpt5OtU9L6Hr19+q3k6YNUwv9ykoIX3HjT3/Z946msLvjS10qmGUA8CCCCAAAIIFJkAEUCRdTiPi0CBCxAB2NjBzk/Ina/RRr4uRQeblj+1eu7aQ/XWRwFVdfgJA2d9c/LcL51YFV0W4FxjqAkBBBBAAAEEikaACKBoupoHRaAoBIgAbOxm5yfkztdoIx9FI4AAAggggAACLhAgAnBBJ9AEBBDImgARQNYouxfk/ITc+Rpt5KNoBBBAAAEEEEDABQJEAC7oBJqAAAJZEyACyBolEYCNlBSNAAIIIIAAAgjkSIAIIEfwVIsAArYIEAHYwmoV6vw7eedrtJGPohFAAAEEEEAAARcIEAG4oBNoAgIIZE2ACCBrlN0Lcn5C7nyNNvJRNAIIIIAAAggg4AIBIgAXdAJNQACBrAkQAWSNkgjARkqKRgABBBBAAAEEciRABJAjeKpFAAFbBIgAbGG1CnX+nbzzNdrIR9EIIIAAAggggIALBIgAXNAJNAEBBLImQASQNcruBcUm5DbW0UPRxuobnK+UGhFAAAEEEEAAgcITIAIovD7liRAoZgEiABt7nwjARlyKRgABBBBAAAEEHBEgAnCEmUoQQMAhASIAG6HdHAFs27bNxienaAQQQAABBBBAwFmB0aNH21QhEYBNsBSLAAI5ESACyAk7lSKAAAIIIIAAAgjkhwARQH70E61EAIHUBIgAUnPiKgQQQAABBBBAAIGiFCACKMpu56ERKFgBIoCC7VoeDAEEEEAAAQQQQCBzASKAzA0pAQEE3CNABOCevqAlCCCAAAIIIIAAAq4TIAJwXZfQIAQQyECACCADPG5FAAEEEEAAAQQQKHQBIoBC72GeD4HiEiACKK7+5mkRQAABBBBAAAEE0hIgAkiLi4sRQMDlAkQALu8gmocAAggggAACCCCQSwEigFzqUzcCCGRbgAgg26KUhwACCCCAAAIIIFBAAkQABdSZPAoCCAgiAAYBAggggAACCCCAAAI9ChABMDgQQKCQBIgACqk3eRYEEEAAAQQQQACBLAsQAWQZlOIQQCCnAkQAOeWncgQQQAABBBBAAAF3CxABuLt/aB0CCKQnQASQnhdXI4AAAggggAACCBSVABFAUXU3D4tAwQsQARR8F/OACCCAAAIIIIAAAv0XIALovx13IoCA+wSIANzXJ7QIAQQQQAABBBBAwDUCRACu6QoaggACWRAgAsgCIkUggAACCCCAAAIIFKoAEUCh9izPhUBxChABFGe/89QIIIAAAggggAACKQkQAaTExEUIIJAnAkQAedJRNBMBBBBAAAEEEEAgFwJEALlQp04EELBLgAjALlnKRQABBBBAAAEEECgAASKAAuhEHgEBBGICRAAMBgQQQAABBBBAAAEEehQgAmBwIIBAIQkQARRSb/IsCCCAAAIIIIAAAlkWIALIMijFIYBATgWIAGzkVy58wsbSKbpABYzVN6T7ZHfPuyvdW7gegTvm3QkCAggggEAqAkQAqShxDQII5IsAEYCNPUUEYCNu4RZNBFC4feuuJyMCcFd/0BoEEHCxABGAizuHpiGAQNoCRABpk6V+AxFA6lZcGRMgAmAwOCNABOCMM7UggEABCBABFEAn8ggIIBATIAKwcTAQAdiIW7hFEwEUbt+668mIANzVH7QGAQRcLEAE4OLOoWkIIJC2ABFA2mSp35AYAfRjXpd6RVyZ7wIZDpXEswCY1+X7YLC1/QwVW3kpHAEEClWACKBQe5bnQqA4BYgAbOz3DOd1NraMol0mkOFQYV7nsv50b3MYKu7tG1qGAAIuFiACcHHn0DQEEEhbgAggbbLUb8hwXpd6RVyZ7wIZDhXmdfk+ABxrP0PFMWoqQgCBQhIgAiik3uRZEECACMDGMZDhvM7GllG0ywQyHCrM61zWn+5tDkPFvX1DyxBAwMUCRAAu7hyahgACaQsQAaRNlvoNGc7rUq+IK/NdIMOhwrwu3weAY+1nqDhGTUUIIFBIAkQAhdSbPAsCCBAB2DgGMpzX2dgyinaZQIZDhXmdy/rTvc1hqLi3b2gZAgi4WIAIwMWdQ9MQQCBtASKAtMlSvyHDeV3qFXFlvgtkOFSY1+X7AHCs/QwVx6ipCAEECkmACKCQepNnQQABIgAbx0CG8zobW0bRLhPIcKgwr3NZf7q3OQwV9/YNLUMAARcLEAG4uHNoGgIIpC1ABJA2Weo3ZDivS70irsx3gQyHCvO6fB8AjrWfoeIYNRUhgEAhCRABFFJv8iwIIEAEYOMYyHBeZ2PLKNplAhkOFeZ1LutP9zaHoeLevqFlCCDgYgEiABd3Dk1DAIG0BYgA0iZL/YYM53WpV8SV+S6Q4VBhXtd9ADSunb/o9ebSk2umXTpq5/MvictuuWR4vg+TLLSfoZIFRIpAAIHiEyACKL4+54kRKGQBIgAbezfDeZ2NLaNolwlkOFSY13Xrz01L739zxLVTvWtfWlvf7B09bc63aipd1uk5aQ5DJSfsVIoAAvkuQASQ7z1I+xFAIFGACMDG8ZDhvM7GllG0ywQyHCrM61zWn+5tDkPFvX1DyxBAwMUCRAAu7hyahgACaQsQAaRNlvoNGc7rUq/IdVfu3XLt3esWbteEEKVDBk79+jnLLh9VKvY9fO3yW8XYHU9PrhZi5X1PTF8jxJhP7/nlpIQF2rvnXvnSvXuFmDrZuH2s657LtgZlOFSKbV5Xt/SuVduE99Mzbv/6uGifNK56dGHdsGl3XF4T66Wm1xc8vrZJnPbF266aWJrYd3pzfe1Lr67f2RyQv/VWjRg/febFo6ps614XFVxsQ8VF9DQFAQTyWYAIIJ97j7YjgEBXASIAG8dEhvM6G1tma9Faw02XrV4gBt5yxdhJg4++uXrnwhPO2XPTKNE9AtiglrZW3PPMrFtOijbovT+fev32PZVa4BwigDQ6qdjmdVYEIETl2GtumXGyBdU9ApC/2dTmDQeGTvnJ9ZNjGYDeuOrxhXVNonT4mPGfPamydc/mTZv3HhRVX5h985QRaaDn56XFNlTys5doNQIIuE6ACMB1XUKDEEAgAwEigAzw+rq1SCOAD2vP/N4W8d0ZW688rrNQt1UAh4+7Ytu+Td+IX7l+/lOT3j3xxvZdC04lAuhreCX8+2Kb18kIIDhq1J6GhvLx19x06QhPsgig8aVHnt40bPrU9hVrwlNunPOFoRZYYOPCB19urDp39s0XRSf8euPLjy3c1Dziottmd14tkEYX5MulxTZU8qVfaCcCCLhcgAjA5R1E8xBAIC0BIoC0uNK7uEgjgPa3Z35t3fKRY7b+8vwxvkSxbhHAjrFPj6u/tu70rc+dP0YIoTXcNHN1/XcnVD+xceEXiADSGGzFNq+TEcD+mm9O3vO7PzRWRt7ed10F0LDigaUbj7947mWBxQ+sbZ845/tftDKAuiV3rWoY3mldgBCBuicfXLF3xFfvvGZ8Guz5eGmxDZV87CPajAACLhQgAnBhp9AkBBDotwARQL/p+r6xSCMAIep//5tJjzU1q+r488Y+9P3PTh2mmlhJIoAdN7WdeeveW578zj2nCbFxRdmP2xa+PGbFJbXPcxZA3+MrfkWxzeusCOCamz+/89cPr/1g6OSbb5xS1TkC0DcvvX95Q7U8GsCc3reOv/aWS+Rbf/Oy4LjLb50xKlF41/IHF20unTz75gsKfC9AsQ2VdP4acS0CCCDQowARAIMDAQQKSYAIwMbeLNoIQJoe3L3w+dq5Lx/aq6lTf/TV16YdlzwCePqUhZeveP7CS3fMPlEeENg+qf3n6uwLiQDSG5bFNq+LRgDTRjSvefzR2qZTpv7oO9W1iccBbnv+vqUNJ82886pxQgRqn7p/TXPNFbdNH0UEUGxDJb2/SFyNAAII9CBABMDQQACBQhIgArCxN4s6ArBcW3fc+i9/fPjDk1f8cfq0pKsAnp7c/NSis9ee/OaiYfd8bV3pz25Yct6WWUQAaY7KYpvXxSMAIRrXzl/0euuIr844vvbF6BcBAusXP/Dqe50RfaNm/OSKsR42AtwVc7lj3p1pDjQuRwABBIpUgAigSDuex0agQAWIAGzsWCIAIcSmpxad/eLQFasv7SkCqN6++vg5u2ZeUrVgrf+1ZdOnqkQAN6Q7KIs5AhDWYX5tI0ZUNTYOMj8KaL7233vCuItqjrckwzs2rN3cOuryn14+muMAiQDS/evF9QgggIAgAmAQIIBAIQkQAdjYm0UaAbyxYvDzbTdecPrZg0Xgo/fmLt63c8yEPb84Z3gPqwCqxe65V750715ROu3C9h+NEoIIgAigj7+ViasA5KUNL963pD4shBgtI4Cm1xc8vrbZmvBHfgLrFz34p8bqL9521cRS0bjqMflRwMrRNTVnDPYGD737t7qdB0XVlNk3f6HADwIQQhRbWmTjf98pGgEEikmACKCYeptnRaDwBYgAbOzjIo0APnx71r9vXP5eR0ATwqeOnzhhyY8nmJ8GSHYc4NOTq4WoX/jrM5d23PjQdY+dJYgAjNVEAGlGACKw6b8ffrk+bEYA1a/+54L1rV0O/DO3BuyMfvZPb65fu2xVXWNrQFbkPba65qJLLxpVZeN/C1xTNBGAa7qChiCAQD4JEAHkU2/RVgQQ6EuACKAvoQz+fZFGABmIFe2tGQ4V5nVFO3LSfXCGSrpiXI8AAggIwUYARgECCBSUABGAjd2Z4bzOxpZRtMsEMhwqzOtc1p/ubQ5Dxb19Q8sQQMDFAqwCcHHn0DQEEEhbgAggbbLUb8hwXpd6RVyZ7wIZDhXmdfk+ABxrP0PFMWoqQgCBQhIgAiik3uRZEECACMDGMZDhvM7GllG0ywQyHCrM61zWn+5tDkPFvX1DyxBAwMUCRAAu7hyahgACaQsQAaRNlvoNGc7rUq+IK/NdIMOhwrwu3weAY+1nqDhGTUUIIFBIAkQAhdSbPAsCCBAB2DgGMpzX2dgyinaZQIZDhXmdy/rTvc1hqLi3b2gZAgi4WIAIwMWdQ9MQQCBtASKAtMlSvyHDeV3qFXFlvgtkOFSY1+X7AHCs/QwVx6ipCAEECkmACKCQepNnQQABIgAbx0CG8zobW0bRLhPIcKgwr3NZf7q3OQwV9/YNLUMAARcLEAG4uHNoGgIIpC1ABJA2Weo3ZDivS70irsx3gQyHCvO6fB8AjrWfoeIYNRUhgEAhCRABFFJv8iwIIEAEYOMYyHBeZ2PLKNplAhkOFeZ1LutP9zaHoeLevqFlCCDgYgEiABd3Dk1DAIG0BYgA0iZL/YYM53WpV8SV+S6Q4VBhXpfvA8Cx9jNUHKOmIgQQKCQBIoBC6k2eBQEEiABsHAMZzutsbBlFu0wgw6HCvM5l/ene5jBU3Ns3tAwBBFwsQATg4s6haQggkLYAEUDaZKnfkOG8LvWKuDLfBTIcKszr8n0AONZ+hopj1FSEAAKFJEAEUEi9ybMggAARgI1jIMN5nY0tK4iijc5PofTxUIYQ8o7oXYoi+rrDQaUMhwrzOgf7Kr+rYqjkd//RegQQyJEAEUCO4KkWAQRsESACsIXVKjTDeZ2NLSvSoiMpgJCTfxfN/zMfKszrinREp//YDJX0zbgDAQQQEEQADAIEECgkASIAG3uTCMBG3JSKji0UiE34rd+4a/5PBJBSZ3JRNgSIALKhSBkIIFB0AkQARdflPDACBS1ABGBj9xIB2Ijbd9Gxd/5CCE/fl+f0igyHCvO6nPZePlXOUMmn3qKtCCDgGgEiANd0BQ1BAIEsCBABZAGxpyIynNfZ2LLCKDrxMIDIe/3EaX/sIbvN/923FCDDocK8rjBGtANPwVBxAJkqEECg8ASIAAqvT3kiBIpZgAjAxt7PcF5nY8sKomhDN+TEX5H/YwhDMf9g/pjH/hmGZugeRZVrABTFMKf9hiEURV5pGInX554jw6HCvC73XZgnLWCo5ElH0UwEEHCXABGAu/qD1iCAQGYCRACZ+fV6d4bzOhtbVhhFG3KeL/f1G3J3v/k/5o814Tf/JxzW5K91w+v1GIaiqoquaUr0xz0MGQ4V5nXu6UqXt4Sh4vIOonkIIOBOASIAd/YLrUIAgf4JEAH0zy2luzKc16VURxFfJOf/8Xm/0GUiINcEGOa/OHL0qBBi3779GzduGlhRqenaJV/5ssejauGwx6N4PJ6EVQO5R8xwqDCvy30X5kkLGCp50lE0EwEE3CVABOCu/qA1CCCQmQARQGZ+vd6d4bzOxpYVRNG6rns8Hl3XFUUJa3Khv6brLa2t//znNiHEx/v3a5ru9XrDYV0Lhevrt37uczVfvHCqqnrMZQOGtUfAJT8ZDhXmdS7pR/c3g6Hi/j6ihQgg4EIBIgAXdgpNQgCBfgsQAfSbru8bM5zX9V1BcV9hGLphiEBHR8uRI7purP/bBo+iKoonrGuqWhIOh3UhdF1XhRoKhbZv/2d5mf8zNRMmT/qcxyNUVVXc9GnADIcK87ri/quQxtMzVNLA4lIEEEAgKkAEwFhAAIFCEiACsLE3M5zX2diy7BWdsBI/WmiSg/p7rE8eyyeLsHbxG0KJruaX/yh385tH91l7/uVFcrW/0DXdCHYE6/6+0auWdHR0tLYdVYSiGZoiVHMXgLkXwDA8Hk84HJbl6saWd7YMGjSopEQdMWLE9Iu/6PeVqPHjA7PH0d+SMhwqzOv6C1909zFUiq7LeWAEEMiGABFANhQpAwEE3CJABGBjT2Q4r7OxZdkrOpMIwJytC/k23ty9L2f7Qq7qN3RzT79MBjzyRb983S/3+e/Zu1coSmPjRwcOHpBv+8O6lTZYx/vrum79QTMP/NPlj3X4v/zT1q1bhwwZouua11tSXT1y8rmfPaZqUPYYMi0pw6HCvC7TDiia+xkqRdPVPCgCCGRTgAggm5qUhQACuRYgArCxBzKc19nYsuwVnSQCsAq3Zuex7/T1VaOu6/LrfR6PlQvE/kfX9fr6bfv27fd6vUfajnoUVdM0j6pquiZE5EV+KBQSQq7tD4VCmqZ5Ve/BQwc3/v3NKVOmytMBha5pWn19fVVVVexbAJ849ZRLp3+5r0Y59+8zHCrM65zrqjyviaGS5x1I8xFAIDcCRAC5cadWBBCwR4AIwB5Xa/574ROx0o3VN9hYU34Wbb20t+b8Qr63l6v3FUVp3P1RRzAUDoV37doVDmu6PLpPRgPmPn+5TMB6869r5uoBeauya9eulpaWQCDw/vvvt7S0DDZ/Jk6caMGEwh0NDQ0DBgxQFPktACFE9ckjZnztK+5hy3CoMK9zT1e6vCUMFZd3EM1DAAF3ChABuLNfaBUCCPRPgAigf24p3ZXhvC6lOtx4kXyfH/2R8+2kP+aOfREOa16vJxTSFMXY13Rg06a3fX5/MBjy+XyB9vaSEp9czO/xaJomX/IHwxUVFa1tbbphyNX+uvHOO+80NDSEw2H5UYBwuLKycsKECfv371dVeSjAJz7xCesP5lKCd6oGV1mLBXRdH3XayK9dMs09eBkOFeZ17ulKl7eEoeLyDqJ5CCDgTgEiAHf2C61CAIH+CRAB9M8tpbsynNelVEeuL7Le28c25Js7AOLnASqCVHojAAAgAElEQVSRI/1kK6P79uXWf/N9v2huafnooz0exdN0oKm9vUN4FHM3gPy2n7m/wCMPBxSGIhTdMMKhkKYb77737tGjbcFQ+MMPdwWOtp1yyimKorS1yT8YhtHa2modAWhuDTA+85nPWCv/g8Hg9u3bBlUNjG0EYBVArgdO/+uPLBuxzoc0f8xPQ8jTH1MsVMZPQnjkHhHDUDy6eYykMBRD/kp4etzckmLxrr6MCMDV3UPjEEDArQJEAG7tGdqFAAL9ESAC6I9aivcUQwQgZ+ya5vF4rHP4zGmYogtdTv7NBfyKvEAe9a/rRjgc7giGhKG8+dZbimGEdT0kT+w3FEVVPEo4rAl5sL85qZMr/BV5dSgUDoffeeed3bt3a0KEQsFgMDRyZPVxxx3XfOBgRUWFeUFI02SqoGlhXTdP/9N1VVU++9nPWocLBIPBhne3DxoUjQCEqB550oyvshEgxYHsistiYVOsNbEDIGNhgPUZiFSaK8eJR/HKmX9Y6GFdLTU/TSGHUYnhEymVkUo9rruGCMB1XUKDEEAgHwSIAPKhl2gjAgikKkAEkKpUP64rkghA13WPxyPP8zNfy+q6oaoeTZO/lC9odREMBv/xjy3lleWHmluOtBxRvWr0Da48rM9QRCgU9vl8oVBY1wzFq3Z0dLz91lsdHR0tzYf3799vGMaYMWeGQmGhegYPHtze3q5pmvzanybf9iuK0tHR4fV6YxNC64uAXq+3pqbG2gggI4CGBhkBmFM7RVFOPeUkzgLox5B2wy3RVQDWERLyxEmzw+UKD6tz+26ktQxAGLpHly//O8KqT9E9HmGonrAIlYiSvovI1yuIAPK152g3AgjkVIAIIKf8VI4AAlkWIALIMmhiccUQAVjzf2udv/n9PjkV6+gItrQc9npLtjW8d+hQs9/nM4ShabriUTXz+rCmCfnxP+ER8ut9oVCouflQMBjasmXL3n37Bg4YoHg8bYH2sWPGGoZhzfCDwaCmaaFQyDDkagKzUl0GATJ0iJw+YBhGSUmJ1+s1DKO0tHTs2LHWnDAUCm3fvn3QoEFymuiRLaw+ZQSrAGwc+vYUHZ38m8GRPEhSdq5hyPGjhbWSkhJVVa11H70HAbrQ5HciDFXefaS5JBjUSwaq5arQfbrPYxghVSnYEIAIwJ6xSakIIFDgAkQABd7BPB4CRSZABGBjhxdDBGCetSdnXHJWLzxbtrzT1t7u9Za0tByRk3xzMia39lvnBQihy6MARFjTNF3/eN/H2/65LRgKdgTkC/8BAwacccYZTU1NgwcPCgQCwWBQVUuCwaCuy6/6WTN5w9DNYmRwYL3J1c1vBJSWllZWVprr/+Uk0Awm1FGjRimKvCAcDsciAPOMAcXcCMBxgDYO/qwXbXV05GMQut4RCh85cqS1tbW9vT0QaPcIcdppp1VVVVknR/ZRuzwpwmjftl5Zudz4cHOLt8XjGeA9o8Z/yezSY08NqSF/4a4DIALI+sikQAQQKAYBIoBi6GWeEYHiESACsLGv8ygCSHhxGllUbZ2ypnisaXz8zaquGx55bp/11l/s27dfUTxNTfvfe2/nIDkBky/kNes1rNxdLQMCj0cJhTXDEAcOHGhra9cN480332xtPTpkyBBzVi/OPPPMgwcO+EpKrOm6uaVfl58DNLd2W+/8NRkxCMM8SVBVPV6vVwjh9ZZUVJSHQmH5j9YGAPPHnC56zjjjDFWVcYCmaQ0NDQMHDrQWBciNACNPmvE1IgAbB3/mRZtHRsr/J893DIeCQbnvw5zwB8wDIHSP6vH5/KWlfq/X61H0AQMGlpeXq8lWAZhn/ZkbBBTN0NSQdlR7+cm2lb/xHd0fVr2l4VLFo4X11o7jPlF52Rz/OV81fB6ZVJlxlXlnr5sLzAvNhSiyyfJUjOipgrJClx0uSASQ+cikBAQQKEIBIoAi7HQeGYECFiACsLFzXRIBWEfx9zKJib6rt2bXipxn67pHVa2D1hVFHpduvU5XFI88Q10Ru3fvbWh41+fzHW0P+v3+UChoLsmW7+jN1/5y1l1SIt/h+3y+Dz/8cOPGjYauHD16tLm5eeLEiWH5o/n9fl3XAoGAeZKfFgzKQqwJv5z9KTJKsN79WmWWlpaWl5db03hrXYC1Mtya83uEEgrK4wP95o+qqqeddpp1bzgcbmhoGDBggBDCOrmweuSImV+bbmPfp1l0hkPFnfM6TZPpT3RvvnVYRGTHfmz7Ruz0vtgif+tfhcNaS2vr4cOH29vaNPN8x9LScq/X6/P5rAX/Qh42qVhb/3U5UvXy8rIBlQOSjnNd6B7d3K7i6VBC/sBfft/+q5/4DREwfKHq6oGnnXf0zRXe/YdK9Ha9akTZHQvUE0cb5nGBQheGqiu9Hg+omV/B8ITl4ZdWbmAmAoZmaCVWAOCRcZVLftw5VFyCQzMQQACBngSIABgbCCBQSAJEADb2ZobzOhtb1q3oxAmYday6Fg6rqlcoIqzJOX9T08HW1iO6rm/f/m5ZWZlhrgswi5Gv2a3ZuJyomy9Cd+7c2dHRcfDgwffee08IMXz48OZDLcceO2zIkGOOHDni8XiCwaAQIhAIxKaCVgoQXcMfKbOiokLTNGvi5/V6w+GwdRCA+eFALRgOWxNKj1A8Ho/f7/f5fH6/v7S01Gf+lJREdnTruv7Pf/4zchaAOQslArB1dHUeTnLzh5yty0/vxT8YaZ3mpyjyixIdHR3mzo9gQL7jD8iOFsJbEpnwe71eub/DOssx+iOn2+YqATPcUnQ9XFFRUVlRkTQCMOsK6aLEoxtK68eH/31OaMc//D5/yOMf9G9Phnbv0/yhwGPzPN5WRSn3fLJm4K2/7PB4/R6fGX718R7fkH9B5EXy2xaesCYbJBfPyLxMKJowfL0vIrC1J7oVTgTgrDe1IYBAgQgQARRIR/IYCCBgChAB2DgQ8iUCsGbvsb0AhhDhsC7nZiG9I9SxYsWq4447zuvzW8fyhcNhr9fX3t7u9/vNN/byKH5rlf6Gurrt27fLk//CWktLyyWXXNJ8+KAi5NcB2tvbrRP7g8FgOBwuKSnRNE1+C8Ccxsfm/6qq+ny+ivJy+ZpXUQz5mUA50zOPDoic+SfPfjPDgvKKUmu27/f7y8vLS0p8fp+vxOstKSkpLS1VvSV79+6zlg/our5t2zYiABvHekLR1jw/8UN9VidaizvkBhLzAMi29kDLkSNHWo6EwiFhiBKfr6y0vKystMTns/ZyKNZikOjCDV0PyxRAZj7WEv1IhmDVHA4HBwyoLC8v9ySdbxsirASE8HkNz5Eta5S75vj9ZYdDofITT/VcOqvtxf/y/3+/DP/sqx5vqRrUQp5Q6fxXxPBT/HIBgO6R+wB62wigCd2jCUUza/ZaB2MKQ5XfxowkFG76xCARgDN/C6gFAQQKTIAIoMA6lMdBoMgFiABsHACuiQDir167bwiwDvMzDF2T2/tFR0dwx46dpWVlhw41BwIB89t+qpyuy+mMXOKsCHPeLpT2QOC9994LBYNtbW3vv//+gAEDyisqWltbTzjhBGvSLksLdshyo/vzrRX78h2+tU0gHPKoanl5uTXT8/v91ozdWhpg6Lqhybmioihys7dH7v8vLS31+/3RSb5SXl7u9/u9ZnAgFwuUyP9VVVW+/1fUbdu2Wc3QNM06DtBads4qAPsGfSxIikQ2htANoyMQlEf2ma/35fmOcr+IMHvKo6qq1WWKIvcMdNp1L0elHHSxX5ov/eWPR/Fo5jgx8wBrM4g2YMCAsrLy5NNtuaElpIgSPawdXb1U+dXdYcMjfHp5W9WhQdrAy34SPLzDu+wZTS0PlwRKjyjKfc94Ro/3i5KwR/PK2XyvYGHDUEJh/ajW1uY5GlYrSrWBlYpSWqJ5hBoOCs0nSu0DT7dkIoB0xbgeAQQQEEIQATAMEECgkASIAGzsTddEAJH359bsyXpga9okJ9vyq3tBYRh/3/imbq7j93i85jt36xQ0c4e/GQAEQ6GOjg5FUWpra5ubWxRFCQQCw4YOGTlyZIu5vN/az28t15cr9rWw6lFDoZCqqrEj/VRV7ejoqKysrKioMBRZu5ULWD+xCCAUCgkhBlZUlpWVeb2q319aUVFh/iGyz7+kpKTE55UfAJQzSDmZNF//ez0e+Q+qV9V15e8bN5qfFZBtePfddwcOHGjtRTePAxwxg7MAsjT2Y2MpFv3out7R0dHc3HL0aGt7e4dH8Xi9vtLyMrk7w1eielTZ0UY4upc/MiLNb0pGvucnj9QzrO9NmklA5Pdyym+OFLnMXsgNIHIPiDlstAEDKv0+f0+zdcMIK7pXqGHxx98efOZnulcvC1aoiqJ9cVrZ5Ms67rspEGrxq5onqBxRjg654zfa6eN9whtWNa+uJj8KQK5FkPlDh96m/qOu9aUXPDvf1sIt6sATyz9zkZj2leDw0aWax2PuVHHPDxGAe/qCliCAQB4JEAHkUWfRVAQQ6FOACKBPov5f4JIIwDDkm3DrmDLrE32GnEcZ7767Q1XVQKDjwIEDchO+nNLIb62b/2eYB6gruibf52/cuKm9vf3AgQMHDx6srq42DKMtEBhx0oiWw4e9HutbfYaua/K1vXVuvzwLzVzCbRZVUlLi9/utWZzP57OukUe+mSsEwmF5/r81l/d4PD6fT67vLy0tl/8nt/dbZwHIt/3mLD/23tjaIa5Gf+Ts3/wioPxR1bAm/lL7hnVwQDgcjkUA1sLyU6v5KGCSgZ24JcQwrI/wxefU1ir+2CJ/8/RHuVa/o6Ojra0tEGg/erRNfhJCHiopf7wlXvk/MpeR5+TJjQDWa/zIAZWyNGu/QPRrf/F4yto7EG2i1YZYgGO1Kn6vXKsi9KqqKuuKhM9bRAqQxwGG9JBX8SqG9l794Z9/J+xpqWgr7SgfVPmDew4+/ZMBHzcJxa/4wppRFirzVj60wj/wGE145dIEXVM8nb4yKNMxw1AMjzDCent74Ll7jNdXhjSheg2jPaSXe0o0f/vwYwZ86998n/m88PpiTe3/f0qydycRQPYsKQkBBIpIgAigiDqbR0WgCASIAGzsZNdEANYWbHHwUIuqqq2tR9997z2heFTVGwqFrBP4VNUjF/ubEcCRI63mjC6wcePGI0da/f7SlpaWsWPHWu/5I/v5zRez8h/Dcv5vTbPlsfwej2boJT6frus+n29AeYV1en/kYvMWa12Aqiq6oauqak34Kyrkzn5rhb+11N/v83nlBFK+6U+Y9ss/mz/yPHjV44lO+iNzf2sSqHo8IU38afVr1moC66OA1lkA1lTytOqT+Shg0qFvHdlgvVqPHw8R+fKC0MJa2DyXIdDe3tbe3trWJhf2m31d6veXlZcp8sW8taI/smnfFI98JyL6R/k7w/qOXmSqH1lJ0HnTvSzGbInsayuUiv0knjigadqgAZU+8xCB2BkEnZ9OF8ITFppX9wgt0PaLWwL/WOsPCv9xJ3nmPqMd+CDcuLP16Ts9vspBwfbAl79T+Z1/1YQqH0W+6ddF55MIhSaER+tQwl7dH/jD0+EXnwz7gwOPBAMTz/UOPL51U+2AliNKsLllUFX5nb+uOGGs4empVTb+x6enookAcoBOlQggkP8CRAD534c8AQIIxAWIAGwcDa6JAET9P7eHQqHm5hb54tWQ66fNl7WGR1FD4aDi8YSDod0fffTWW29pmtbW1tbe3j5u3LiPPvpoyJAhfp+/PdCuKPJtv7UqW+7TN18Rh0NhVZUJgvUav7KyMhzd5m390mPIt/3Wa/9QKGS90vd6vWXlpWVlcq5fJqf/fm9JSeQMf6+3xOeTm/nlm395NEDsJX9JifyyWvQ9v+rxKPKMeDnZtKarSuSfrDfXiidkGCtW/tGKAMwPGcizAKzOtlYB8FHApENf0zRVlZ+BlG7m+RDhcLi9ve3IkVbzrH5N12Rw4zcXaMjl+NaqC3Oibggtcd++R/4m+tI/eqy+dYy/uRzAWlAQXQMQ6bhIfKDIkRaJCCIrEaJrAhL//9iHIYdUyc6NriboNuWW2wAUIcJezdvm0UoaNjbfe4NPO6oog40hx5SKiqPaAePw3gGBcGD0hJLb5vsqjzHXHJhLILqtAhC6CHk0tUMVh3e0/WiWqre2ejv8x48vv/KW4P6dxuED4ecf0UsGePxB/2e/rV5/m1f4eggmbPyPDxFADnCpEgEECleACKBw+5YnQ6AYBYgAbOx1l0QAuiHWrfubuf5fHulnGEqgI6iq3r179x1uadGF8Zfa11WPqpmz5TPOOKO9rd1cSi/n9uFwOBwKyQP8zTf8YfMAf2vTvtcrvwUg5/NlZbGD90O6nEBaWwNkIcLj9aolJd6yMnlun9/vLysr88tT/OXWADnPNz/8Zr3ktxb5W5N8Kykw3yXLGb71e+sFc+Qls1C81p/MF8fmm+LIUX/WVDCo6394aaX1KQHDMLpEAKdVn8RZAN2HfvQ4BnHwwMGOjuDR9qOhcEjX5OH8pdbSDPMMBkUR1nYSRTW3uccn5eb5Eebbemv1R2IVijzbL7JCIPKZQHNFf+yGxFP3rK8KxG5P/Jqg9UuZEZh7AXRd9/v9Ayoih0om3QggDD2seIQe9gpvuwj49ZLwjjrjqUfaD2xVNC2se0pVpV3Vy0+7QL16jv/4MYaMm6yMzKyl83mAmtBVTQkIRX3t+Y5FdwRVX1nYCJ08Rv/EKR0d2oAzz/M8+aN27xBVadeHnjrgvmWeCrkWxsb/0KRTNKsA0tHiWgQQQCAiQATAUEAAgUISIAKwsTddEgEYQvzv//49EAyb0zZlx84PVq56RdP0PXv3HHPM0OHDj9U0TR7OZ/4I3ZCTf8PwqnKbt1eVu6A1TbNmVqqqVlRUmG+J5exLLgQIh61ptpUXyHl8SYm/tLS8orxMvuQvs9b2l5WXes1pfmmZ+ZLf/PGac3vrCABr5h/bzG8eES+sVf7xLeDmn6zfWAcNxDIAuVI8Ok+zZltBPfz7P6zUzLMMDMOwPgporezmLICeBr3c3S8UTTN2N+5WVa/Ha53cF8lZrG9CWIGLuZzEUFQ5KsxJcuSwCbm+39wkYr3otw78i/RswjkAZjHm6RPRpiRO+c1dAULpcoyedWn0qwDW/gJzcOqVlRVlfp+13CPxcIGExwyHDa9XCE0XqtoqwpVhVYTa9njf/6B944ayQzuOHntKWc2X1REjVb+qGD7h0aNfHjQfoLOXJkJqqCTkOXzkD0v9L/wi5C1VjKBXVKifPrv0mnuan/t39W+vhr0hr/B7POXehxb5jj2DCMDG/85SNAIIIGC/ABGA/cbUgAACzgkQAdho7ZYIwBBvrNvQ3hF+6OFfHG49GgyGQ5p8u9/RERj3ybE+r5wW+31yBqV45YRP9Xo9qsfQ9ZISn9/vMwyhqp6yUrksP3G2b6UAfm+JYRh+v7+01C+X95eWlpeV/1/23gNOjuO8Eq+q7p4cNidgF4tAEKAkUrZkWdJJohUoMZMQSStYDvd3ONt3tk+25BOzmCRbiaIoiSSYA0giAwSzpJPFIPv8t5zOJoEFNiCDmyan7q6q01fV3dM7G7BpiCVYAxLYne3p7nlVO7/fe9/73hcMQaE/WM3wg3Z+SPB358A5cXGC4Fcz/Nx49yrJd2f4eSqAZ/YWnGoC3/NYlmRsNrW37dhjWQwhGGp44EBfIhmTtgJEtNW93VdcdlEd136Op17gVlms0q6UADjnw6PjumYwRiUXd0r1gtfLkrg3n0/Scm/GhGzJkKZ+DYSCaR9yxuQccaoeDtuPQLYlQayxsXE6ji1CKGzII8RE9MBAVR9mCcBoAYoJ7HOQt+Cn8CacBgQC+pfPUFB9I2ANYMTSGKIE7/5Bdvt3g0gvExIMBHmsw/zkhgg26INfJ5pBDcaNROQbT2stzd6+nff7XawXLtZWWaz7UedRCCgEFAJvCQSUBPCWWCZ1kwoBhcAsEVASwCyBms9hC+R187nkVK/hCL386j8Wi5Vv3n5HoVimDBfLZcuqmJXymWvXaggFAsLdTWBUOyEkFArFYjEow2vAi+TUPjm6z7ZszmgoFDACgWgkKsawhaMxMezNMGKRaCAQIIQ4RX7dmfou8/xEYd8tCIOp35kFL5vJ/SRfjIJziq9eCdrP8STJ9//tvW+vYmvZ9vadeyybIa6LOMB9QgLgMKKNaGtW9igJYKrNAtMgEUKjY2kZhidYvxfNL+dDug9RIPctXC2fJ27g35Q7eYESgDTqc87j8WjAMGokAC8s0AsIpJTCSAInL9DxH7ivgt2NcTX2XwZbitue0IIgj7dQWbdDCJdS//p/orf8QTEWIZQZ7/0IPvs3hv/psab3/4F5558Gw40VVk72/lrl6xsjPKokgMX6NFPnUQgoBBQCpwQBJQGcEtjVRRUCCoE6IaAkgDoBKzjqJ+7yzs5//Cd1vNKMp+YIvfL3/5gvlL99+52lsmlarFypmKZZKhbOWLvG0EgkHBZlfIjoc+k3kB/GwQ4NifzQqK9HIpGAEYiEw5GISPELBUMhIP+arsG0d0MXAf4gIshOfpjY50zok/9KtuhEvEs3v/xeEiSXdFXJfw1xmsz5Z+iwlhKAaVEpARw40JdMxhDmGGscEyUBTLNlmAzeHx4d5zDGD9Ifna57X5O/8FKI1as27Av+LxsAfBJBHfc8zAhAnLPmRpgFOPlCku1TG4IMxBwDGoDWEydAUM75q/J7DG4ASrlFTUppLBzyi1DgNZjgC2CMa4TZlUq2fOsX0dD/YchgrfHkH/yQxhF9bhv9u11WQAtRk/z+rYGPXohxSDUC1HEnqFMrBBQCCoH6I6AkgPpjrK6gEFAIvHkIKAmgjlgvEQmAIf7Kz/+xUCx/93s/KBQrlo1M0yyXy5lMZs0ZqzSCG5LJSCRiaDrRsEgBhEi/WDSaSCQikQiE90OGnyEkACMIBv+A1AU0CPCHNH8xnE/yfMdKIMP8QQ8QDF/w/mrR2OVX4MH2mrflvD4/7a9hdnOKVLNse9uOp4QLQLNt2t+/P9kQF70DmmoEmH7TizgIxkbGUqIvRIPQPceRUe20ENZ/YREQpgDvByJx0vNvVGMC6/I7BhIAN3QjHo9O2U4AuQCIcI5+8Yt/Hjh4EGvk/E+eF4JJk5gzjnWQAJgILNQ0jVL7F//yH2Pj6Xwhl8qkfuezvykdMWJeJrhXpC/AicCwsWVQ3daQZuP9/1H+1p+XC2MI2RaKJYONWfMw0QKGVbRWvi/5v+5DiWjVXVAXIOZ2UtUIMDe81NEKAYWAQkAgoCQAtREUAgqB0wkBJQHUcTWXiATAEXrp1X8olirf+/5dxZJpU1wulwuFQiqVWrVyBSEkmYyHQiHd0BuTyZaW5kQ81pCIhyPhCAzuCxu6HhK9/YL1k4A/ul+k9HvN/LKST4DwA/+XZHCiV9yji4L8Q6J7lUD6mvmnmAA/Vys1SAA+F4BsBICWcCUBzLTloeejUqnkCiVdMwSJl7R+Yle/m+NHEHYn/ImeAemdF4+aFP3F/zXDoGQ1JBtCQWPyyRmjGBNZvd+9a8/x0fHxVKpULCzr7FjRvXx59zJNNwjBa1avAXGKIMuy9zz1gmkzm9FDhwdZubh8+fKebvhjWVY0Gurp6am2PIihgIaFKcHQGLPvH+3HbscD/wIJFChIUMlgTeyiS8KX/rnWEGY4CIaJJfNQEsCSWQp1IwoBhcBbCQElAbyVVkvdq0JAIXAyBJQEcDKEFvDzpSMB/N3LPy+WKj+8575y2SpXaKVSyWTSFbO8rLNL03A8Hm9oSHZ0tK/o6eloa40K8h8MGrLaD/9Bkh8088tBfWD1B+KvIYI5cSL6CfbC48VAdYfbO+n9MrpPxLEJfigEAGfu+gIQnuGllm1vFS4AzjTbtgcGDiQb4jILgGOyurf7yssvrs+V53PWBW6VhfA6r21eEn2L2ulURtM0xiBvT1J/4ioAM5NZ5yhvzt98kJjxNbLbAIYLQgsAdAE0NTNKdQj7r3mICZgcbnzHzqeHx0ZHRkcOHzpcLpdHR0ZaW9vf/8EPNLc0XHHxxbpGEME2tbfveto0wQMxcGD/sWPH8vl8JpN93/vf39PTs3LFsg9/8AMaEVsWzAOOB0KmGUILgZkpv/5P1r/9ApsZu31l5N0fCnSvYMwgeoAiBkKJ+zjlHQEL2SqLvp7qhAoBhYBC4K2CgJIA3iorpe5TIaAQmA0CSgKYDUrzPGaBvG6eV530MobQz15+tVAy79l4f6lslSpmPl/I53JJ8PmHNQ23tTa/c/07zli7prmlKRGLh0Lg9RfkX5B+Ma5PFvjFdDdgQgR4k+DxUO2XvAbS1J1xffA9dGJXx767U+OcofGL9d6mP49l21t27LZt7kkAKg5wMlpyil7VyY9QoZA3TVsMgNQpo7LeL5WAkxazXQlgTh0bc94K8pYYt6FJJRQiYoTBJGpdlQC279zzxujoiRPHB/oHzEoll8s1t7Se8+53d3a1ff6KKzQNZAKb2dt3Pm1aDHE20H9gcHCwWCwWiqWzz3l3R0fHOWev/9D7f13XQO6SowflWETkTg2ghBNOiQljEDiysY5NEggwEAu47uQWyjuUnQVzfs+L9wIlASwelupMCgGFwNsIASUBvI0WW71VhcDbAAElAdRxkZeCBCCYEPrpS6+Wyua99z9UKJbhv0IBYxyB/L9gPBZ+z7vf/Z73/GpLawtE/YVDIvzP0DCwfRni54b5y4Fv4PGWcemilC8N/1X2V1Pbry8dnFkC2L57yiwATLTVK1dccdmFdVz7OZ56gVtl4bxOegEY4uPj44TokAWIMaRBuuT/pPxfikDuoIY5vv/ZHQ43Kd0lHFFuNzY0aEQDtWlmCWDHU8eHh4+dOD5w4IBlWrlcrqmpef1Z71je0/lfP/95TYMzWmKEZKUCQxAHBw4MDA7mstlyuXLm+vXt7e3v/dWzP3ruhw1dE0rJ7isAACAASURBVCjJC8KdEExgSiIlFCNKuIEYRogiQjmCeRoMcczBBQAChaNTKBfA7JZaHaUQUAgoBJYWAkoCWFrroe5GIaAQWBgCSgJYGH4zvnqBvG5R7syRAH72arFceeChR3P5YqFYzufzTY0N1LZaW1t+/b2/cs673tnd3R2NRoPBoHD8g8vfze739/JXs9/cIX6QB1cT1D8brrgob23mk5i2vXX7bm8igBsHyDFWQwEnIOdvBCgUi/lCAZIdNeiegHr17Or/0vs/MTBgsRcZQwuAmESAIJFfw7F4TCca+PB9Rgb3qlUXwNZtu0+Mjhw9eqRvX59t26VisbGpec2aM3p6l/3R7/4umFoISABbtz9VrlAsJYCBgWw2W6mYq9ac0dzc9F8+8Guf/MTHNHeje/MF5bU4gcxJjoiGNI3DHE3EmVDFmMUp1rDGQDuQxf+p1IrFBmrG8y1cLXpTb1ddTCGgEFAILA0ElASwNNZB3YVCQCGwOAgoCWBxcJzyLEtHAvjff/dKsWw++MhjmWw+ny9ghEKhYHNT46+/79fOPuvM3p7upqYmd5KftP1jDQr+MA8O6pzV3H43vQ+Lii8UiSfUNWfN/8X0eeExr9MC+CQAmAjgZgHAReVQQJUF4DBYUf/HGNu2ncqkiaYJAgtVa1nSd1YIyt6yzl/78Gr/9ZYAYLfBnEJObRpLRIOBIOIcPPkzugC2bNt1YnjkyNHDffv22ZZdLBYbG5tXrl7Vu7L7T3//9z0JYMu23eWKLSSA/gMHDmSFC2D1GWckEolzP/zBCz91nsiSxKZpHTl2AtI00mld19va21saWyKhAEdgBBD3wgkinLFCufzKz17pbO9obm1sbW0NBoNyNEadNvwsT6skgFkCpQ5TCCgEFAJ+BJQEoPaDQkAhcDohoCSAOq7mUpAAZMbbiz/+acnkjz7+5Nh4KptOR8KhhmT8gx/49XPOPnvF8mWNjY2JRNzn9hc9/c4UP6BYdcLIX3+uoaPOt+IfL0TQ+Rr6wJFkUu4QOjkiHp6Rze0I4Ypp73xqj23bjCJKaX9/fzKZhFcJJ/nq3p4rNlxSp/c1j9MucKvMm9fJWXcCN2RZVi6f94/+O/kbmXJso1gJUI4m6TtSI3D2k1AOqqvou5gzcGDivqOUwYIz+IM4am9rmcFULxoYuBwKuHnbrmPHjx87fvz1115jjBYLxYaGRpAAenv+7L/9kWgE4JShxzdvK1eYdAH0Dw6kx1Nm2VyxalU8Ef/ERz984QWf0sRQwEwuv3P3s8FQaHR4uK9vLyFaMpns6Oh4z3vfs7yrq6ujjRAx6IKxTCb33e/9oFgqM2ZHo5GenpXrz1z7K7/6znAwdArbAea9VU6+GdQRCgGFgELg9EVASQCn79qqd6YQeDsioCSAOq76AnndYt0Z5/ynf/dKtmQ9/Ojjb4yMUstMxmIre7t/49yPrF+/vrkxGY1GotGocP47Qf3+lu56CQAOvZ8Q5CbLuVIagL/B9T3BXw5t4ILte4VfzjljoAgA2adUvpojbFO+55lnbNtGnEgJIJFIAN3FoBEoCcDbXS7mKJ3KUOhm9zH0k21B4OIyEUI2AkhDgRv5WP3WYfqCmLsHC/LvXED+W113OJAzJq0i8gHkX15JehbaW1tmuDu/BPDk1p3HTpw4fvzY66+9Rm1aLBaTDQ29q1au7F3x53/yx7ojAeBNT26pmPCGBgf27+8/kEmlzbLZ09sbTyY++fFzL7rwfCkBpLP5nbufCQRDwydOvPbafxDxpBEwcvnCO9ad+cW/+LNg0IAuACEB3H7H9/OFEmO2ppHh4bH2tpZrrvlyYzKpJICT7Sz1c4WAQkAhsLQQUBLA0loPdTcKAYXAwhBQEsDC8Jvx1UtFAkDohRd+UjDZQ49sGk+llnV0lIr5j3z4gx/8wAe7urri0VAoFAoGg2Lan9PY739bdZUApsTPCV0TI+c5JKzJCXBwrGzDFq0KqFisMAaT4WCSG6PxeAI82AQaxRlHjLOdu5+2LVsSyX379jU0NCgJYDLgEm2zYqYzGd0wvANms+5Q7vb3cnimAM+eUaX2iAgPv5zqBzV68Y/4W6TrgYTgkwfcAXwT7sc1DWCE2lqbTyoBiL4F/MSWHUICABeAzAJIJhu6V/SsWr3yi//9Tz0J4NHHN1dM2G0D/X379vdlUmnbtJf39MQTiQs+9bGLL7pAI4Qxls0Xdux6RjcCx48e/Zd//Wdd04yAIVwnlVW9vddd/b9C4QA0m/gkANs2Eeap8WxLU+M11365palJSQB1/NhVp1YIKAQUAnVAQEkAdQBVnVIhoBA4ZQgoCaCO0C8VCYDzF3/004JJN97/oG1Ralnrz1xz0YUXrF9/ZiwWC+p6KGQEgMZMwf/riI5r4594Cae6L+v8jHMbxvrB3wghTdMo5YahU8oIwboOsQXyp6L+D5MLHJKJULliP/3sc6Ojo22tHcVicXBwULkApuT/IgWAZjPZ6lwHcdysJACn6C+K86J0LwPzwVsvSL5T23eq+vIo8XC8/rItw3m57/Zk5P6EbAF3Z0jjATqZC0AIP0ICeHzz9qPHj59448Tr//mabVmFQqGhoXF5T/fqNav+6s/+h66BMYQy/OjjT5bLsIsOHNi3t29fLp2hNl22vDsaj198wccvufgiTwLYtvPpQCB4/OjRf/iHn+u6TggxAgHLtlb19n71+mtrXAC5QpExqhE8OpqKRcI333xds5IA6vqxok6uEFAIKATqgICSAOoAqjqlQkAhcMoQUBJAHaFfIhIA4/wnP/lZtmR+984fII6T8eglF57/oQ++v62tzQgGDEICAd0wHPI8sT7JFpjYV5MPJ2vDNZyfUlkEBl5HKRN83oYmAAKDCTRN03WNMaRpWLb5QxocZYwxSi3GGMwv1DTLssrlsrx5aCVAyLL5Cz/6sW3blgm8bmhoSEkA00kAxWKxWChpuu54LWYvAfgc/nJ+oKzvixWtWWxg49LH73oFpL9Dqj3gJxDLJ4UEX0OBd9PSIiBTBjBua5nZBcDgMA7ZD5ue3Hb02PE3hk+8/tprlmkVisWGZEPX8mVrzlj95b/4cx0mAnDK8SOPPVEqU42Qvr7XX9+3N5fOcMq7li+PxGKXXnTepRdfrGmOC2Drjj2BQODYkaOvvPJSIBggmARDIcrZqhUrrr/mK5FIaEIjQLEkAgzssbFMNBz62tdvUo0AdfzMVadWCCgEFAL1QUBJAPXBVZ1VIaAQODUIKAmgjrgvEQmAI/TCiz/JFs277tlo6IGeZV2/9zufX7VyZTQahSkAMMqMwD9TPNxa7aRhZv5WfMm6vV5uh4QLGoihSu+2iENEGlzDNE3Z5s0YEwxfF1/AkQghXYd5hOIAzET7N8bQ52+apmwEED91iKYMDiBEHi+DA4FGMs4p4y+8+GPGOKVwkgMHDiQSCRFzCJdZ3dtz5acvrePaz/HUC9wq8854g953jsbHUyKs3pGBprQASJnGsfBLku82bEjNxS3wV/MEnaeloAArRSTj9zaMVAyEZQDmDcimAG8veYKOM0tPNHcghCml1La7l3f50/U5YnJyhXsBeUegO2x6ctuRY8feeOONva+/VqmYxUIh2dDQ1dW1du0ZX/riXxgyC4Djhx99olSyCCH79+99fe/eXCbDGe3sWh6Nxy658FOXX3aJJnIT05nc1p17DCNw4tixl176O8MwdF0PhcMVy1y1YsXNN14/qRGgyKCbhY+OjEej4VtuvaGlUTUCzPHXQx2uEFAIKARONQJKAjjVK6CurxBQCCwmAkoCWEw0a861QF63WHfGOX/2xZ8Ui+bOp/akx1OfueqKj/3GR5LJuGEYUGgX/f+CgTvD4fzXder20qntpvRVMwNFwdb5oVMClmPb4YExpowTQii1RZw7nIEQkBsEM3e6+jUxgl7Xwd5PKXwhRq+ZlYqp64acTu8xf13XXaJIJOeUYoEsLFNKxUss3TAqpv3ij39MKYW57bY9MDDgdwGs6u2+coOSABBDqFwuF/JFIkrcLv2GWZA+mu/sCKm7iGGRzpgIQbld8u9W771EQMapx/aFMqM7BgBHO/C1DkjZRngBRAmdM0YZs2U5nTIKWYBCLRBBEJqmkba2Vk0D3UrSfu/mna3giBKuBHD06BvDwyABlCvFYjGRbFjW1Xnm2jP+6q/+p6ERhKAR4KFHHy+VbY2Q/X2vv7Z3bzadxoh1dC6LxGKXXXz+5Zddqos2k1Qmt3XHUyABHD/28ssvQRaAYQRDIYvaK7u7b/7qDaFQoDYOkFOM2MhIKhIN3XbbV1saGlUWwGJ9uKnzKAQUAgqBNwcBJQG8OTirqygEFAJvDgJKAqgjzktEAmAcPfP8i6ZJ77n3/jPXnvHf//iPujraDEMHIqXpEMIGzMop4/vJiWRqnp/biXIDVg/MShZsBUeDwr5t22KmAJEcXsAKJxA8TaT7E6jfcg51/krFrFQqCEFZVfbw27Yla/jS1S8C/7D3hbtIVa+BVBPkNSilmqadEJFvkUjkxIkTnV1dSNP27t1n2zYhOqPMkwAwgdLwKjUUUGBKORtPpRgFMC3LJlC4F0qQ46dwuvc9+z5gJ3i8PIyAp0L8EX5+16rvHCPMGmKBnQ0hBk6InSMMBdDxISr68DdnjGCsgylE16GyDs0pstNebgb5t3xIhwnYBkQgpG3bZrkcj8flvoNICBA3HBfAY09sPXz06PDI8L7XX6+UKwXhAujs7Fh35plfmiABbCqWPAlgXzaTQox2dC2LxOKXX3z+hssvmygBGCeOHX/55Z+J29WDoZBNaW9P9y3TSwCjo6lwOHTrbTe2KhdAHT901akVAgoBhUBdEFASQF1gVSdVCCgEThECSgKoI/BLRQJA/LkXfpLLFx/d9Pj/93u/9/FzPxIKgX3ZNc5jzqs+fNdO7zB4YeN3asO2TWWMG4FodOBdkosFAkER9g4vsSxLlIgdL4DH1xiDEr0g5A5vF85zp/IsS7gyzA/q9oI2gutb0D/GmFkxjx8/kUwmx8fHk8kk+LHT6YNDQ80tLSMjI83NzSBnAIm1PMuATdnxEyeAITJs27YXBwgSAMbKBSD3vc3o6Oio7MQH2IUS5EgAUsVx3R/iWUn/qzIRYxz8AEITAFbujAZ0fAFMpDxIS4ig/dUuADmBUnNK6EEDSD/RNG+igMwVgKWntm1apmVZpkkt27Jtu1wqF0vFQqFQMeEntm1RxjSE3/e+97W3t8LXmhAmQJKA7hKQAI4cGR4Z3vv6XrMCEkA8kejs7Fy/7swvf+mL0gVgM/TQI48XS5ZGyIH9e1/buzeTFhKAcAFsuPRC6QJACKUyuS3bdhmBwInjx19++SUhVujBUNCidGV3zy03TXYBFMX25kICCN5y6w1tTc3KBVDHj111aoWAQkAhUAcElARQB1DVKRUCCoFThoCSAOoI/RKRADhCz77w42KxvGv3U9/59reaG+KCoFOsEWHPB2YmzfmyJ58xIHm2TU3TlKQtEAjIjn0gjbalaVChlTVezrmmAf83TbtSqUzmNm5CH7Tre6V7CTqlNBgMyiZ/+VNKaSAQKJfL//7v/97Y2Hjk+LFEIhEMhET4H5T6XTIpT+CoCbquWTD8j8kBAVI1oIwdPXZU8FZoNJASgMwCUBKAt+kpZyMjo8J/AVV2mKYo8/Zk/d7x8Tu6AEfcabiXQoBcREDaIfmVckW09DsSQCIWJZoWMAzDCEDEg5zlWE2O8Iwn8BLKWMUEfp7L5Qr5QrlSLpfNcqlsWiZcjBBNNzAWPQBilTURLKBrYGYJBAOGpvd0dzc2JuFdICa7U0ACQOjRTVtcF0BVAuhobz9r/bovf/kvPQngwYc3eRLA6/v2gQRAaXtXVyQa33DphRsur0oAm7ftMozAG7IRwHMBMLqyu/uWm26c1AgwQQK4+Zbr25tblARQx49ddWqFgEJAIVAHBJQEUAdQ1SkVAgqBU4aAkgDqCP0SkQAYQs88+2KlYp31jnf2LF8GBXtKLdsENiyC9zFBwUBAcHJZrUViPjzwFMaYbVPDMDCWFX4wBbid+UDLMbT6Qw1fdgcIHu5GssliPoNCsHSDS8lgbGwUI1IsFTGGYQQYkyNHjkajkVQqFQoFNU0XjBSy36CiS0BrkKwe6sLwbXWSvGxG8FIMvKYA0XiAjx07ZtsUI0IpdSQAEXwAjQAre1QWgHABgAQgKLaAUfRrMMY1sZxi6cAHAog76oszu0H6+wmW4Q5QwScYG+AHIUSDPyLlzxGJKKWmaVUs07agpC8flQp8a8F/UMqXRgEomMMJYJ000fQvNpbzx2sEEJvJMaQQjRi6oWlk2bLORCKOOOxAN58AGhseeXzLoSNHRkZG9u0FCSBfyCfiifaOjrPWr/vrL/2loYNlgHH+wEObiiUTXAAH+l7f+3omleLSBRCNbbjswk9ffpmMHkhlck9u3QkSwInjr7z8kia6FqARgNHe7u5bQQIIQrsEY5lM7jt33FkolBhkAfCxsXQoGLzl1uvblARQxw9ddWqFgEJAIVAXBJQEUBdY1UkVAgqBU4SAkgDqCPxSkADAD43QU3ue4wyf++GPAFMjwM1kmz0h0Kiv60CZdMNgFIidESCC9/FMJhcIBGSTP2NMRPEBqfOq8dCuT+F5hJC0AEia5MuSwydOnEilxkulciaT6erq4pxRCoMApGnfH//ufe34xV1rgLdC3vPyGY8QumYE6CPw5ADG+aHDh6kN1gDLsoaGhuLxODBT0Uu+qrfnyg2X1XHt53jqBW6VeU8EoByNjo4hhAxdt6nNbGpbVrlSkaBxQcgh8T4UCodCgWAgEAp4WYBguJBz+px5AJDZZ5pWsVgoFouViplOZcriYVmWTW1NhzhAMX4C5jgSDKuPCfwBHUokCkDhXmYNip94LgRoNpBRAO7KO3tAdBPomo4xau9ojcdjkBIJp8EitgBCDR7etPnQkaMjIyN9+4QEkM8mEsm2jo6zzlr3lb/6K12DcAiG2P0PPFYsWQSjgf79r+99PQ2NAKy9c1k0Grv80guv2HC5jMxMZ/NCAjBOnDjxiogD1HU9HAlblK5YvvzWm24Mh0NgomDw6/OdO+7MF4oIggn4+GgmGAjcetsNrc2qEWCOvx7qcIWAQkAhcKoRUBLAqV4BdX2FgEJgMRFQEsBiollzrgXyukW5Mw6Rb/y551+slK0PfegjIai6Y8aopkExH/rxBSk2DN00LQxdADKY3TFsu60BwPNt2/ZuSeT8Q9N+/+BQOBxOp9OJRAIhVCqVstksEjnzsVjMSW5zhQOZBQCTAoSrXwQNuA3i/p5z1yteM2tQvtYLgZ9SGqjKB4gfOnSI2vBeGGP9/f0wEcCRANDqlT1XXK4mAsCYxuGRYdM0DQNouSy8w6RI4Ok64A39+cDyKWWWbVUq5Qo8TPnHrFBZ1behjM8og3q6YPVA4jXNEKqQLic+EsJEboDIDoA95q6miBMQ4YJOHoF/rqCg/Y7Q4AQLypO4MpDQD0AsaGltTMRj8tJyUgVHnHD80KbNBw8fGRsdrUoA8USrkACu/tKXHAmAs/sffLRQtAhBg/0HHAmAsvZO0Qhw2QQJ4IktOwKBwPHjx1995WUpAYTCYZvaK5Z333rztBLA2GgmaBi3fe1GJQEsyiebOolCQCGgEHgzEVASwJuJtrqWQkAhUG8ElARQR4SXiATAON+xa3chXzr//AsCgQBltq5r1LYNaK0HEi4G8rmd9m55HVLWTRNjnM/nI5GITOx79dVXe3t7X3vttc7OznA4bJkWERHucnSfMwNAEHjZLCC85N4IebAPyFmAsvkfA3MDWiftAB57n65TerILwL94UrnwZsUzxPsP9FPqeNEHBvoTiaQMAlAugCnVE/kkNFxwPJ5KVcqVUtkslsvFQrFUKlZMU+T2g2gTMAKQBkGIHgCSL2F3wx2dej2cCzMkJguAsx8T8BSILElYIxABnCGUQjFwC/xuxoCYAOjwfKcPwBGJHKsHpEWKkQTyj6ZrbW3NsVgU9laNBPDYk0OHDo+Nje3v2yddAPF4vLW94x3vWO+XAO574JFCERoBBgZAAsikUxwkgM5IJP7pyy/yuwCe2LJDugDmIAFwPjaali6AthaVBVDHT111aoWAQkAhUA8ElARQD1TVORUCCoFThYCSAOqI/NKRAHY9tadUMj953qc0mLKGbCrGv8EgNoZguBrwsTeG36C2ffTYsWQyKcP5x8bGIpFoOp1KJhsERQcDv20DhxcuAJsQOKzGzC/bxiUV17RqtVaSf7erH2AXbQiCsVUz5FzWJ58UPNBX8nX0CWfonBtXJ2MI/OPnMEaUo//4j/9kQgJgDIYCJpOuBIC4yAJQjQCw7v4wBSHZQCREf/9guWxy+b0g69C/IWm3TA4Q1gACi+jM65Olee4U82G4IBzkJgDKARDucleHOwq+7sz5k6evZf7Sz++1fTjtAE46gBQXIJOAsbb2loABPS1eI4B0ATz46BODhw6Pj40d2L/PrJi5XDYRjwsXwPprvuy4ACin9z/waL5gagQPDhx4fd/rmXSa21S6AGokgMc3bxdZAEICEGMMQ+GwRe3eqVwAhUIRugI48xoBlARQx89cdWqFgEJAIVAfBJQEUB9c1VkVAgqBU4OAkgDqiPtSkADE7Hf09LPPl4rmGWvXlSsVm5oYo5HhkeE3hkdHR984caK1tbWxqSkUCoZCIU3TA4YRCAQwxrphUGqHw2HbgjgAJFQAUfLVkAze51DXlUVgMRrAo/Qek4fj/dZ9qQ7U1Pn9vu6aJn8/dfS/0BkU7+P9Qi8QVWZxqzZl//8//cIvAfgbAUACUI0Aoq4uJQB3CZwa+5Ejx6ElBMHoR5vanIk/kAvoq96L8H3Jzl1uTwgTgxow0pEGwoHMCRDleogWxDBTQOfERu4cQjfToRrt4GQ8SDeB7AmRgoNcYXgIfQEu7uUD6Lre3NIIWpDwHchj4ACOH3jkcVcC6DNNE7IAYlICWHfNl78sGgHg3d17/6OFQoUQPDTY75cAwpHYpzdcdOWGDTILIJPNbdoMLoA3Trzx6isvazqEEYbCIZkFcNvNX50yCwAkgLFMUA/c+jXlAqjjR646tUJAIaAQqBMCSgKoE7DqtAoBhcApQUBJAHWEfalIAIw/teeFYtn60Y9/MjI6WqmYjNNSsVgqFM466x2RSLCxqaGlpSUajYZCoWAwqOu6YRiyYi/z3iW3d8rxgqFV2b5gXJNT/Vxu7jBAbxScPFIWhD11wOvx9nvCa3/qy/+TP5Jd6l59WJ7QKTWDBMB/9tJLshFAugA8CQAJF8BVygUwxd4XYwE4P3ZimGCIbJTjFYG9y6hFYeCvFurdM8AsAY4YZrpNTI1pBuZlG3OdBAKMYINoiNqI2SRqUBsFmKYTbGImcyg8n79n/HcEBdcQ4I+EcOQAWGu4KU0jstekpaVJzK1w5Ay4G5kHgPGDDz8+MDg0nkr1HwAJoJDPx2PxlvZ2IQF8CSYCiB6Ue+57qFiyMEIHhwY8CaCtozMSjV9++YW/ecWndWGNyaSzj4ILwBgeHn715Zc0TTMMQ2YB9Cxb9rVbbw6Hg9BeQ1k2W7j9jjuz+ZxUJCALQDduve36ttbW6Vpd6vhh5J563smRb8K9qUsoBBQCCoEli4CSAJbs0qgbUwgoBOaBgJIA5gHabF+yRCQAjtDO3c+VSvbWbbssapsi1K1UKhbzhbPPPjscNFpampubm6OxcEQ8DMMA2i+T2t02b6/lWxJ4TGAsu0f+a77weD7Gtcf4jxT03eHtk0/lXMjVFya2iwsZotb8728iwDZDL/7ox7YN3nJvKKCMA1QSwPQ72MlbOHz0uK4ZlmUC/YfKvSiqMzEYUHzjiS8yw18qMTqmFKwjmq3xgIbEJAmsYQ3OQbjGbRtpAQuzIOZWRdeCDAwD8nQ19N/73jUY+O/YEYdkbiUBJYjzllYnZt/xNfgkgAce2jQwOJRKp/sP9Fmmlc/nppMAIA4Q86HBgb19e2UjwHQSgK4bw8PgAoA4QMMAp8xECQAmAmTzIAHk8sKvwMdG0gHDuO22G5QEMNsPUHWcQkAhoBBYMggoCWDJLIW6EYWAQmAREFASwCKAON0plogEwDjavvOZSoVu37WnUrFMCoHuxUK+Uq6851feEw4ara3NLS0tkWgoEokEAwEDJp1DZIBIiBez2d3KvycEeHHu0pyPsVfYF/PdfAV5x9bt+8cz78uGctliIIvBXuVfMnXRY+DExQPIbgnYXzqeoCmIlZDPWJQ/9fQz1HZG2g8ODioXwCz2OkgAjLHjb4xomg4R/27ZXzJ/SdddSwjmMG5CsHjp0yeBEK+UCI5VgrkQzAMIpo6i9AkcabBbVxRiwYaUVYoy3SwhLWIzCikUXq6DkwdRvUe5jSbfs3xK6hAYIw2TQCAQj8f8x/pdAPc/+BhIAJl0//79tmXlC7l4dAoXwN33PlgsWhiDC2BmCeCRJ7d5LgAIwzT0UChMGZUugFAoCKAxJiWAXC7PxVBAORHg1tuub29tUy6AWWxFdYhCQCGgEFhCCCgJYAkthroVhYBCYMEIKAlgwRBOf4IlIwHw3U8/n8+Xdz31bKlimrZVKhWKxUJPd09jsiEeCTU3N7W2tTY0JKEXIBgCAUCHmDUpAUiSL7UAf2XeP6JvSp4vu/LdPgHP8u1yftHI7cyBc/MCPCyn7Beo+WlNgkCVmoqqq03Ztu07mcivUy6AWe9yCIjM5/Nl08aIME6h/d+LDARiLUzzUgcALg5hEF4cAGMa1SoBpmFi8n/9+8jPtpVPDAXtooUNvbW7/KufRP/lo0hvYQGMTKTpmuDGzsNz+M98qzXkGe6N8WSyIRCEaZfeax0JQEhM9z3w6MDgwXQmPXBgv2VZuXw2HoOJADWNAHff+2ChaGKEDh0cPKkEIF0AP3/l+YmF3AAAIABJREFU5WojgJAAvj5JAsjm8hCJoCSAWW9BdaBCQCGgEFiCCCgJYAkuirolhYBCYN4IKAlg3tCd/IVLRQJAfOfupwsla+fOZyqWbdqVfD5PCF7W1RWPxeKRSHt7y7Jly1pbW2ORaDAYgEnnmgj9cyUARwMQDfyS+XMRBzid/7/KxkW3t0yDc+rJfmM/tJbXJgJ40XR+Ricv5Eutg1fVDBGsOghEyp1N6ZNbt3MGh9m2PTQ0mEjGpZqBEFrV233Vp9VEgMl7mNk2GxkZCQTDEKMA4MlYPc8BgCEQQBToxYIyX/cFIsSiBYxj4cCzm0N7bjf1IOEW4TbHGiNGpJLJvPNy/X/eWixZ8QgqVEyCDSElyNPB5U7+S+Uez8GgIBz2lLa1tdbYBaQEgBHhHN334KP9g0PpTHqwv98yTVcCaJcTAQxdAxWBo7s2PlgoVgjGJ5UAHn5iq3QBTJAAqN2zfPnXbrkpHA55LoDv3vH9TC5XlQB049avKRfArBZZHaQQUAgoBJYUAkoCWFLLoW5GIaAQWCACSgJYIIAzvXwpSAAiFQ3t2P10sWQ/tee5QrFYqZQLhXxbWxvw/2isualhzeqVK1asSCbjwWDQMAxN03Q3C9Ar73s1/0lJfpLE+Tz8vm89LcAL/6vJBZz8vB9QX51/iqfF0MDqYyIJxKZtP7llm2VzjGCQ4dDQQCIZkynyiJA1K1dcteGSOq79HE+9wK0y74y3mokADPFisVgulzHWGGUCXxdkp/Y/BUv3+jMsbId4EP3b/9buu0YjpKChqBW0z/1E5N/+sZQZNTizOK9ccJVx0ZdtzcK0NgBgcsrgDCgyzmAmJaORMDSw1LoDvCwAhO994BGZBTA02C+HAiYTiZb29vXr1137118WEgBECt698YF8ASSAw4cG9+7bm06nEGWt7R0yDvAzV1wB0YMIZTK5R57Yquv68PDI378KLgA5FNDLAohEQrIvIp3O3v6977suADQ+lgvo2i23Xt8BgsUUDQ5z3DLzPHzeW2We11MvUwgoBBQCpwUCSgI4LZZRvQmFgELAQUBJAHXcCgvkdYtyZ1IC2L5rT7Fk73n6+XyhmMtlgsFAc0tzKBBsa25Zs3rFunVrIQtABAHCCACn+u/Q/8lT+vz1dn9uv3fD/gP8KkDNAeLWfL3lshg86TGZLslnZmZRpmU/vmWbZcEQOtu2Dx4c9EkAmpAALl4UhBflJAvcKvPmdZ6xQloqGELjqXHOmK4FIAXQq/7PrjyvM2RFdP1bXwzt+znFJGxXrM//pf7hK8yv/6F9vJ9gxCgnNFT820eD4S5miMGA8324igRvamzwR0XK81WzAHwSwOCAcAHksolEoqWt7ayz1k8lAaDDh4ZmJwEM//yVVzSN6IYeDkdsaneLRoCTSAC3XN/RriSA+a66ep1CQCGgEDhFCCgJ4BQBry6rEFAI1AUBJQHUBVaH937iLu/s/Md/UscrTX9qSbK37dxTKttPP/18Nl/I57PJZCKZiLU2t5y1/h0re7uXL+9MJBKBQAASALzu/2phH84uQv4mRO7XcPuJvv0JDL2G6E381gl1mwc4NfTR6wuQp7IpfXzz9oppI65TSj0JAGONY+kCUBJALeqFUrFQKIjoBx0jLFQAGKAgWfUUD/8agMGC2JVC/KtX6vlMiSKGiRFJ2Fd/I/69bxZG9tuIBpHGeYn9t++Y7/go1qHPYB7r7pJ82UWCGhuSfi/JlBJA/8BQKp0aGhyYKAGsu/av/7rGBYAROnxocF/fvulcANlM7uHHt+i+RoAaCUA2AkzjAiC33HKDkgDmvejqhQoBhYBC4FQhoCSAU4W8uq5CQCFQDwSUBFAPVJ1zLrC0uyh3JiWArTueKlfonj3PpTMZm9ptbc0NieQ71q9bt+6sZV1tiUQ8Fo3qhkwA8Hf4iw5tL4pfGL6dJDg3rr0aDDeRkS+gvjvb9z1zBdmybUcCQDq1HQlAphkoCWBKiCml6WzGFXpAAWJMpP3N5iGOsggKHk+Rb19pFgtBrmPMNazpX7k/9cjXokcPMmwjs5yLaolL/7r4sQ2EYWcigMfpZ3Mh9xgxpJBHIuFIODTZV1/jAnAlgH7TtPLCBdDc2nbWWeuu+19zlwCy+Yc2bfZnAcwsAeRyBY4o4mh8PPvLHptbbrm+s0NNBJjLSqtjFQIKAYXAEkBASQBLYBHULSgEFAKLhoCSABYNysknWloSQMnateeZ1Hi6qbXJ0Mma1ave99739vb0JhPRRDwWCoVg+B9CRBNT+NxRcILJV0u1p7CHea7rNGUjgJIAamBkjBFCZDtAsVgslctEdLxzjillYP2YsU7PIXLPmQGJENIZKrJK8OpPR0v5IqvAjwgJXHef9dA1+MgYL1MtzFAlVvjDLxq/dh7mQYarEwGmcBrMbBHAqFKptLe1wWjJSYLTjBJAJh53GgH8EsBd99xfKMI9T+ECuOyCz1x5pcwCyEoJQDeGR5w4wKoE0NX19dtu8bkAcrd/705PAhgby0IWgJIA5vqbrI5XCCgEFAJLAAElASyBRVC3oBBQCCwaAkoCWDQol7IEsG37U+WKvW3bznyxlGxINCbjH/jAr5/zrne2t7SHI8FwOBSGUip48gkk958OD8u2H3tiqw1T7TTG2OBgf7IhjjFXjQD+1YXEf+HGxxin02n/zAWh/Uzo/jjptsCM0hDRv/bH4QP/XtQ1gjixTXzLdv2+q8uH9xMUpqQSZNHy9XcFG95RjJY1BmMmZ/8ASwtnoEpghBgNBoPRaFTmU9Y8/BLAxvsf7h8YTKfTh4agESCTy8bjybaO9nXr1l7/la/oGuFC8Lpr4/25fEUjMBFg3/596VSK2XZ7Z1ckEr/8sgs+e9VVGiEc8Wwm/+CmJw3DGBkZ8U0ECFHGlnV0/O3XbwuFghxzzEEs+M4dd6YzWZhNgCEO0NCIkgBmv9zqSIWAQkAhsHQQUBLA0lkLdScKAYXAwhFQEsDCMZz2DEvBBQAZbxxt2/FUsWhu3rKN6HokGjljde/HPnpu74oViVgsEDCCQSMUCgDhOz3Yv1gQJQHMZmdTShFCmqaZpplOpw1DTOlzH3OVAGxOmrE+8rMtiW1fszBH5RAPYf1/fMveeYe+f5CHKCPl0roLg3/6NZ2zCtFhZN9cHtIpAFMJ4V8aj8cDgcCUJ1g0CaCjKxKNXwYSwJU60UACyOYffGyCBCBcAOHpJIBMRgwFdCWAm2+5rquj/RS6aeadHDmXhVLHKgQUAgqB0w0BJQGcbiuq3o9C4O2NgJIA6rj+S0gC2L67XKGPPLopnkxGIqHzPv7R9773V5obGyOhkKaTgGEYAf00ov+wpqZlb3pyq2Uz6QKQQwHB44A1hLXVK3tUHKDDpwWrzmQyNRaAebgACCMVrRi0UfC+29m/Pl82KkGKqG5wbhJqhCs4f+ZZ/M+/oRvxgg49AaKgP9sHsHqRHSlvmyDW0NAgLQBT3bkIweDgYpiTC4BgfOjgQN+BPscF4JcANA1xnpkoARBNM8RQQMZZV0fHNya5AEACwPBGx8dzhoZvuvm6ZZ0dSgKY7aqr4xQCCgGFwNJAQEkAS2Md1F0oBBQCi4OAkgAWB8cpz7KEJIAdT+ULlT17nrEYW7Oy54orLl/V2xsJh0KBICFI04mugyV7ApXy2NlbUxtQLoBZ7mwmHtICwFi1OX8eEgBHNgphu8iCRqjy4n36ro0R2zQtnYQYN9noBz7Z+pmvmHrMjOoNNisgTOagAAgBQLYAIMQYCwWMWCw2eRaAfNfzdgFMLQFcev5nr7oKfkc4ymRzjgtgePjnr75CCDEMYyYJIJvjHKwWqfG8QfBXb752eVenkgBmuTnVYQoBhYBCYIkgoCSAJbIQ6jYUAgqBRUFASQCLAuPUJ1kyEgDftmNPsWQ999wLjNHLL7/kA+9/X3NTg0Y0XdM0DQb+wT9+CQC4lmSDc+sGryOaU596AmX1H2LabNO0WQBYDAW85E2/22kvuMCtMm93twwCyGQyXi6g/xbn2gjACLV5IMwYx4RpFKdSdOi1UCGVD4bCy9fZ7Z0IE4NhGwcwsiiihPva+MW8Ce/qcFsT2wTkCABMYJIgpXZTQ1LXdYzxZAtAXSWAbDb3gGgEGB4e/vuqBCCyADo7p3ABSAmAo1RKSQBL5xdO3YlCQCGgEJgbAkoCmBte6miFgEJgaSOgJIA6rs8Ced1i3ZnIAthdKJq7n3561coVf/j7/7WjrSX4y3RyzYDJbwgy4eUswMW6oiSW01VoZ38V7zzzOFvFtjc9sY0xbtsUIzI4OCjiAJ2bWr1yxZUbLp39ndT7yAVulXlLAIwx0zTz+byu6yIYcEbFp5ale2Z7KRUhd2SkgxZnVNTj5VxJgonhlvLhCc4kzff/jd0nRKWf2xP0CCYzAGCfYoQ72ltn2LGTXAADmXR6cGjQtsxcNpuIJ1o6OmQcIOT8Qxwgu2vjg7l8mWB++NDBfX370qlxzlhre2c0Gr/s0gs++5tXinxDlMlmH3xsi67rYyOjr7zykqZpgUAgGAxajHZ3dYEEEA6AfkZpPl/8znfvzOTyEMcBPou8htFNN19X4wKQiYwwfxGDEie1GMuy5KQGTdOkxlGpVAKBAPzCCtUDWl3EIx6Pz2lzznurzOkq6mCFgEJAIXCaIaAkgNNsQdXbUQi8zRFQEkAdN8ACed1i3RnnaMv23cWKtfupPb/1ud8898MfSkTD5Jd0BPLxicaBckhqMY8rLoSln/RyCzl5xbYfe3wrA/LFOENDQ0OJRJKIBHqMuZAALjvpDbxpByxwq8yb13HO8/m8aZpyD9CJznxvXoDL6R3G7sLChTlfbhuo5zPheJ/+IRj8pIkTgq6L50EBEOqAkxFQa/HwtijGuK2led4SQDyeaJ2XBMA5yuVyDzy6eUYJIAhQTCUBEIRuuvna7mVd/jtnjI2NjRUKhe7ubhltgDHO5XKVSqW5udnzOBw7dqytrU3XdQ/eYrFommZjY+Ocdum8t8qcrqIOVggoBBQCpxkCSgI4zRZUvR2FwNscASUB1HEDLJDXLdadUcZ37tyTL5Ve/ft/uO7aa9pbmjTMiQYTzjAwNy4FAHm5GtZ90nuYWTiYksNPfHJm3cFPSeemUJg2xAHaNtBIarODBw8lEglMoKCKMVqzasUVlysXAJTah4eHRcFZFJ/p5MaKKuxQfq/VidzufGHpr/lpzYgJjpyTO4e5a+sSfldn8CwkE8MCYbti2K5SL2hrnYcEMGRZlXw2u6QkAEqpLOz7nTi2bXtygP/3xWt8kOqM7N+Z00NJAHOCSx2sEFAIKAQkAkoCUDtBIaAQOJ0QUBJAHVdziUgACKEtW3cWK9bZ55xz1llrdeD5lAjWwTimtq1pmqwu1lZ9Z4GNtCu7B9bGu9UMffP44xyHwc3iPiYewhEqm/bW7dsnSwBQsCZIuQAkYIyhN954Q9c0xqGaz5wyvIPmZGtIjaYjvpUagevR9y2EEJiqD9/qCxovs/29P1XC7wT/TbwXoP1AgOctAWQyQ4ODplXJZ7LxxNxcAJdecsHnPgONAAt2AfCv3nRdz/IJLoDJMpn8NXTwEV/ITgFd12W/gMR0uhyEmX9blAQw508T9QKFgEJAIaAkALUHFAIKgdMLASUB1HE9l4oEwNGWrTsoJh/+yEeCwYAGpIKKDm1COdcI0eGhuVxuboB4BEZ+YdvQv+01eJ/MUwDRbjM8al/uO/qkWfKUo2eee9Y0QeCgNhsaOphMJmUGvXQBqEYA4VfnI6Oj0oQPtJNgP7CyT38ijZ/oxZggAZzEpuH2DLjM39ONppKQJjsOajZDe2vLnBoBspnMoJAAcplMIpGcUyPAYkkAmPObbr62Z/ky/51Ltk8plS4Ayf/9FX5/XIIXBCDPMI/mHSUBzO0DTh2tEFAIKAQEAsoFoDaCQkAhcDohoCSAOq7m0pEAtm3bWabsE+d9UtcJgUIihLRRzomuI+rUGyVzl6EAWBBCj5rVWJH9kE1D8iVvdHLLBI2U53ReKqiLfNKpcM6Gz3h1UXmWmfUFi7Jnn3+eMQ5Ga6QNDAxICUDmqSkXgMSQUmgECBiGZdsiZw/q9jKfTtPBGuBU+d21k9388L9YSwLHi70itYKJIoDHV+U5IZJBHiCPZ8wvMXD4zjH5i/B/ht394yy0DB0QmxNj0t3dWbUSuBtL2um9iQAYgeRz7/2PDAwMpNPpwcFBy6xks5lYPNHe0bHuzLXXXXO1rhGMGePoro0PZnMljaBDB4f69vf54wAvueT8z3/mKp1AcCBMBBBZAKOjo6++/DIhOBAIhMJhm9pyIkA4HIS0CcZyuYIbB0g545l0ASN241evXdFdKwFIFcBv8peDD2U6oHyb3sgGv+9GSQB1/PhWp1YIKAQUAj4ElASgtoNCQCFwOiGgJIA6ruYSkQA441u27czkChdfeqlhGJgz4d2HAWuSzEmLtaQZUCJ3TchTQjOVFbx64MS+gCpLryl7zgP0ybPfTiYB0Geff2FkZLStra1cMoeGhhoaGpQEUIO8bbPh4WFAknPwmXPITuQcGYZOKWcM2tSrLxFuAQd28bX0pbsVaeR3/ssitcPZ5UlcCi9P6CZQVK/gVP7dUECiEW9nivYNcTYnuRJrxA3Gkyd3zfOO7iDcDLUSwNCgVSlns1mQANpBArj22q8YOsFiOsFdGx8QEgCWEkAqNY7ciQCTJQBN08bGxqQEYBhGJBKxppQA7rgzk82LoYA8kylgzm688ZoVPctr4gA98u+JJjWNAN7ATvlL6u8RmKsKoFwA8/jwUS9RCCgEFAJKAlB7QCGgEDidEFASQB1Xc4lIAJSybTt2l03r4584LxAIgA+A2gzKvDplSIdUACj3EvAHTOg0nl86gB9QpyTrDn6TE84ohdx4f0nfK4H6KeXkOr8kn9NxnhpFgHK0e88ehHCpVDL04MGDTiOAcgH4F4gzVK5UAHaEiKZxBH0TiGO5cJMf3g5xDvD1DUCUABME3Uv9lyYCX9bkDL9skvR6f8NLBef3PaAeLkcICnpfzcYXIwbBSC/3MOhQcKDoPMD43vsf6e8fyGTSA4ODdqWczU0hAVCO7t74QCYLEsDhQ64EQFlrR2c0GrvkkgsmuAAeeVLT9dlLAHIooJQAbrjx6t6e7hoJwJsI6FF92Rcgf1nkvEbLsmRgh4wAlFMDi8WiGgpYx09wdWqFgEJAIeAioCQAtRcUAgqB0wkBJQHUcTWXigTA+Pbtuys2+/gnPwUkCTEMUwCITRnWdAzRgE60mKRPEhHJqIHSuQidrLG/Fskaxu7/1q12VmfC14bJzxgScPI7wcii7Jlnn6MURI1K2Tp69KhvIoBqBJh6sYCsAhXXLMumNgVvgCvfeOPrPWFIePtla4fTvi60Ha+ZHazs3oA/0XkCJ/QuTCmVjgO51+A/+F7wfOgDENMc3RtAHM4GNwf/izYCaGSpNqtomK9bt66pqclNGRTTB4QEsPG+hwcGBtPp1ODQoF2pTCcB3HXP/cIFQA4fPrivb286lUKUtbZ3RGLxS6eXADSNGIYRDodncAEIVFkmXfhl78ONX51CAkilUnIooAdOLpcrl8utra3yGUrp8ePH29vbDcPwDAL5fL5YLLa3t8/pI0y5AOYElzpYIaAQUAhIBJQEoHaCQkAhcDohoCSAOq7mEpEAOEKbt+woW2z3U08DgaKmWa7k84Viqbx2/fqghpubG1tbW6PRaCQSCYVChmEEg0E5JkDTNCkJuBkB1RCymcLYXBpYERVm27ZN07Rtu1QqWZbFGAuFQrFYLBwOBwKGvAo0VIdCwWDQEA+4rnjMvuw/YSF/2XXN8TPPPYcxMU0TI001Aky50eVEOmGzly308J9t2//3//5nPleQJBz+ln9gaoBT93eUIVHy92g8BNr5FgzK14KFy0tr8FN39qRr6fcOx2DxFx0qnovA8aR4yXfVaAnww3MK0QWEyK2ia7y7uzuZTDqaBRbJAfAX3nj/w04WwMkkgEy2pGvkyOGDe/ftTUMjAH8TJABPNfG8MH73jcwFlHmBXDZrSJuDmBGA8bR+jek+15QEUMdPfHVqhYBC4PRFQEkAp+/aqnemEHg7IqAkgDqu+lKRADjatn13rmg+9fSzFdMyrYpZKRcKhVgs3tW1LBzUOzvaWttaI+EIcHIg4AHD0D1yhQkG8iYfkuK5Td4wVECm/AkqKEu88K98zpcBWJMM54EubePQiu12jnsT4U66MKKk7PWBS53CSx/ANqMDg0OUAguklB46dFi5AKaE1N92LiFljB8+fJRzZNkUau/iITmnTKdzBvkJGu8unDj3NHMaqk0f1SaB6r24P500fUAe4rOhVM/vpknCvhRJ+oSgzo62eDwuNhThuOoCuOe+h2QjwMGhg5ZZzmWysUSiFbIAzrju2qsDMAsDHAU/vBtcAISgo4cP9e3flxof54y1t3dGovGLLzn/tz77m14c4H0PP6Hr+vj4+KsvvySVsnAkYlO7q6Pjm3/ztXA4JLY0y+WKt3/vznQmK20Njgvgxqt7V0xoBJByWU3nhWe+kK0N/kiFmdthTvpboySAk0KkDlAIKAQUApMRUBKA2hUKAYXA6YSAkgDquJpLRQJAaNu23bmiteeZ50oVy7QrZqVSKOSXdS1rSDREI8G21pa2ttZoDCwAIAHoUISXD4ShQxuC2ZzYN7f273kAPAnAHQ3vB5S46XFTWgb8CX8esfFM/n7VQJ7T/yPxRLVnwd8aIL+mjPYPDDLHLc4PHjzolwBWrVxx1YbL6rj2czz1ArfK4vE6J6r/8JFjGEMcvfDjM5HQ71kBRNO+sOh7Vf0Z3u4ssxucFn/fiZzzTzdqUAhPRPzBGFSqttbmeDwqNAM8QQK496H9Bw5kc9lDfgmgrR0mAlx7dcCA1nrKmZAAihijY0cO79/flxobY5y1t3VGYvGLL/7Ub33uM1UJ4KHHdcOYKAGEbUq72tu/+bdflxIAozRfKH33ju+n0hnxSyAlAHrDjdesnCgB+Bm+/I3w+nGk7CKHBcovPAuAN0RgjhsNLd5WmeuV1fEKAYWAQuAtjICSAN7Ci6duXSGgEJiEgJIA6rgpFsjrFuvOOEJbt+4qlO09zzxfqpimbeXzWcxRV0dnQ6IhHDZa25o6OzuTyWQ0HHHM/+CvdjzGTvl/kiffH0vuBAcIf7LHxv2jzryYN38QoEcOp+vt9zQCWYX2hwv6JQC/ldr7mnLW3z8gWsuhjVxKAAhL7zRSQwGn2V1A9THGR46eIEST5nPoz4cBEvBHtvpLtQdWpyaxbxoXgHOt6ci8dysTX+6NHpDGE3+OgBCEROK/KwFghJqaGpKJGPyEcgS83skCuPvehw4cOJDJZg8f9LkAppIAMtkiIY4EkB4fp4zOJAGMjb/6iuMCCIXDlJ1cAvhlGsKNX7165YqemgEZfrVL/kjqAt58jZp5gd6YQG8cw+w/K5QEMHus1JEKAYWAQsBDQEkAajMoBBQCpxMCSgKo42ouKQkgX7Kfee6FYrlSKOWLhcKyri7h+w9FIsEVvT2rVq5MxOOhUEi2//tpvwTIIxuThwJ6BMZP6d3DvDnzQCz9WE/Ifnd/4MkK4uVAPyePSfPsAFCE9j1qjAA2o319+6UEIBoBDkkXgGBWSgKYbtszhKDUfOToCVgAKb3IXn/5pc+LUXVlTFy+KqN3ovun9grMxkEwYX0nthnIl1f7UzhvbW2Kx2Lw9NQSQObQ0EHbrOSyohFgkgTwg7vuy+aKBKNjR4/s3983gwRw74ObpAvg56+8LBsBZiMBpFP5XzL7G268elXvFBKAb1eD1OXPaKgZEOj/xZlucMMMH2pKAqjjJ746tUJAIXD6IqAkgNN3bdU7Uwi8HRFQEkAdV31JSQC5ovXs8z8qlEr5Ys7QtWQyGQ6GkrF4Z2fr2jNWd/f0REJhI2CAp1pGAIoSKwLLtyMBSKQmSwB+yudn7OL56mw5r715upP4ewGcnnMRUO9pEO6TzgV9hgN4xvspxr9MXofu7v/8z/+kNkgPfglADgVc1bviqk+rRoDazQ8T7BHJ5/OlsoUxkan7TmC/E90v/P8wvU+4AHzr60QETBRlpur9ry7fdNkBE25L6DzTuQC8lErLNDs6WoOBAAhNHHPYts5QwLs3Prj/QH82d3IJIJMtaqRWAgjDUMDz/Y0AfglAumZCYdEI0NH+rekaARhLp/OyEWCyBCBjMpPJpPcrZpqmZVmxWMybwpjJZEDDEnMTZUcApbRYLHqvmuUHmZIAZgmUOkwhoBBQCPgRUBKA2g8KAYXA6YSAkgDquJpLRQLgaOu2XdmC+cKPfpLNF/KFbHNzk65r0VBkRXf3ujPX9PQsb2lpCQQgBVCkrEN7tSyxCiLlBv75ubsghO7/DksXznDiTIUTByOZ8S7iAkXYu/jH85K79N7fPuCazEX53j3a7452bsytSPv7DjwGxTm3KfvFP/8LtcFHQCk9ePBgMpkkmqwb85W9PSoLYPLW5wgG0Y+PpTAgRRijruYjUhpdPUDQbPFnogQw59+l2saBCd9738iCf00jAIgCnBONMMqIGDbQ2trs27fi1dAsgO/e+EDf/v5cLnsIGgEq+Ww2Fk+0tLevW7f2+msgDpDD/Aj2g7vuzWQhDvDY0SMHfC6AcDR28SXnf8GXBbDxwU26rqdSqZ+/8rIrAYRsxrraQQKIRELSQJHPF2+/4/upTAYwZCyTzjNGb5xKAshms8VisaOjwwOwVCoVCoWaoYAtLS2hUMjLCygWi5lMZtmyZXOCXUkAc4JLHawQUAgoBCQCSgJQO0EhoBA4nRBQEkAdV3PpSACbt+woVthzL/54bHzcpmZbW6uOcW9Pz9nveldXZ3trW2tDQwNYmmUHABAp+NeFpuq391fy/cC5PNz5d3I4n0fOqzKC7CkXVc3Jx9cQ+5pFkVoEAAAgAElEQVR8AWd0vDONzpEKnFNJbsq5zdirr/zcsmDoHed8aGgomUxiItINCVrVu+LKDZfWce3neOoFbpWF8Dq/zxxhXCwV8/kiJEFKY4VLpV05Zo5vbIbDa5v7J08UmCk8wJEACGbCkJBMRMPhsGyel9KV3BYI47s23r+v70AhVzh0eNAyzVw2G48lm9vb1q1b+9Vrr9E1IiWA7//w3lyuBHGAxyZIAJFY/KKLPvWFz1fjAP0SgNsIEKKMdba1f+sbjgSAOM/ni9/5LkwEgDgFzrOZnM2sG264bs3ERoDFA3RWZ1rIVpnVBdRBCgGFgELgdERASQCn46qq96QQePsioCSAOq79AnndYt0ZR2jL1l35ovXcCz8aS40HgkY4GFi+vOucd71rVe/KjraWhoZkJAJBgDJ7XNbJiSTnYrRfDdufkuFP2SAwuUTv73muzorz9RdMVhm8Z/yhA2CEdn3kNfcjv7Up/8lPfmpbVF5RTQSYcjtN4P+iap5KpyllhGhcpABWFQDfLMD57cyaHSJ6BGpIfo0rYOJPa6IfEPhEOOfBQLBSqbS3Ncvt5GwqvwRwz3379vdPkADiyea2RZMAZCMA46yjre3b3/gb6QKYJAGgbDZn2yZIACsnZAHMD8x5v0pJAPOGTr1QIaAQeDsjoCSAt/Pqq/euEDj9EFASQB3XdOlIAE9u2Vkq02eee+GNkeHmlsZQMPiud64/553vXNnTE4tFY7FYOByWQYBOxJoPlRpaVsO3a7LNa2ien/B7p6wh+dO9RFShnRfVSAn+BHXnbEKo8J/ZpPyZZ5+1LTiFzALwXAAYo1UrVSPAFDu/VClnszldN5xxdNgdu1hrw5/Pb83khZ7PWdzXOI3+wrCiaaQxmfA6ROAQKS4IF8AP77mvr6+/kPe5AOokAbS2fesbX49GwxMlgIx845kMSADX33DtGStXTDcocSGAzPK1SgKYJVDqMIWAQkAh4EdASQBqPygEFAKnEwJKAqjjai4pCaBYsrds26EHDE0nLc0N5374Q2edeWYbRAAY0Wg0FAqJKYAOGtPOYvej5dcGRHP45AeYtKd/eD+cXjjwbqR6yEQ5YNrWA4vy7Tt3Mcizg/72w4cPJxIJLwtgVW/PlRtUHGBVYZGqClgAGCVEd2b+idg/Z2lnHvg31SpP4fT3S0vemd0n/TMCJrgPxAE1EwRkuAQhxLKsRCIRDgcnzJj0SwB339u3f8CTAPLZXCyeqIcLoL2l9dvf/JuTSADXX3PGql4lAdTxY1edWiGgEFAI1AEBJQHUAVR1SoWAQuCUIaAkgDpCv1QkAI4e37y9XKFbd+xinEWjkV85510ffP+v9XT3JONxXdcikVAwGJCl05PObp8TXpMcBILLTX8NTxQQlu6qC2CC8lCljvJEMrJeNixA9Vp8gU3bfnLzVtuGoxljMBQwGXNnyJHVvd0qC8BDVbYDVCpmJpfVdY1REeso0JxIy+coA8x8uMyarN5ETcsJR25HvytUVKdLiGdkTgG3LKu1tVXX/bKFCJ50LCj4rnvulY0Ahw8PWZaZz+VisURzWytkAVxzra5DFgAXWQDZSVkAbW2dkVjs4ovOd7IAEMrmchsf3KRpejoNcYCaeMhGgPbW1m9/w5EAOGOFQklkATgugGw2b1mV666/Zu0kCUDqWDWGmsnPeI0zfrFjrmqCcgHM6RNMHawQUAgoBCQCSgJQO0EhoBA4nRBQEkAdV3OJSAAIoSe37MiVzM3bdoTD4YZY7PzzPv7uc97V3NysBwIhQwsE9EDAkPR7Bn5eR6TmdeoZjOUcIcumjz2+2bY55xpj7ODBwWRDXBBbgoi2urf7qg2XzOuydXnRArfKvHmdN+EPIVQoFMuVylwp5QxwLK7zv+ZCMI2AEGrbuoabmpqmvg0G2sZdd9/7+v4DhULx6KEhywSZIw4SAGQB3HStKwEw/sO7701liwTjY8cOH9jflxobY4y1tndEYvGLL/rUb3/us7pOGOOFQmHjA48RTUun06++/JKMAwxHwpRNJQHccWc6nQGNiqFMJkupde11V5+5eqWf3jPGstlsoVDo7Oz0wC+JR1NTkxfWMDo6mkgkAoGAfMa2baHaVKLR6Jx25Ly3ypyuog5WCCgEFAKnGQJKAjjNFlS9HYXA2xwBJQHUcQMskNct1p1xzjdv2VEw6bMv/IhRdsbK3g2XXtzTswz6/4OBAMG6ruk6JMDLsX2nx8O07EdAAmCI61NJAD1Xbbh46bzTBW6VefM6l6VjRtl4KkXEIICl+ahpK5AdCpzxxoaErutTKxeLJwF84XOfMXRtegkgQhn1NwI4LgAhAUg7RTqdmVICoJSaplkulxsbGz3RpFgsmqbZ0NDgPXPs2LGmpqZwOOyJAqlUKp1Or1q1ak7rNe+tMqerqIMVAgoBhcBphoCSAE6zBVVvRyHwNkdASQB13AAL5HWLeGebt+7MFipPPf2spmlXbrj8g+9/b0MyAcw/GNQ40zQiJYDT6eFJAJxrnPFJLgAlAcBqexJAIV8sV8rVNIi3wlYQ4x9Rc1NDjWe+eu+LJQFc+MkvfP6z00oAhh4OzyABZBGC+0inM7ZtXnf9NTUuADkUk3Mu53HUzL+klGqaJsv+CCFN0zwJgDEmJlzW9EecZOWUBPBW2NrqHhUCCoElh4CSAJbckqgbUggoBBaAgJIAFgDeyV66RCQAztHWbbvyJWvbzl1r157xe1/43PJlneFQUNMIw1gXhmpdn5JI8JqJgCd7x0vo55ZtP7Jps2UzzoA1KQlgyrVxBijadjabJ4TMHN+4hFbXiYpgQSMQj4MTvr4ugDpLAB6w3ruQ9N7/PGOMEOLx/3mvhZIA5g2deqFCQCHwdkZASQBv59VX710hcPohoCSAOq7p0pEAntiyvVi2n372uQ2XX3r+eR+PR8OEQP2QYaQhTDCS4wAnPZxovTpiVLdTKwlgltByzkulcqlUhuPfUn0gpmUmE8lIODjtO53JBdC6bt2Zs80CWEQJ4LprzlwzIQtA3rzk/NIL4BkB/Pl//sjAhcgBSgKY5e+FOkwhoBBQCPgRUBKA2g8KAYXA6YSAkgDquJpLRAJgHG3eurNQKv/oJz+97eabujradIJg4jvmlGMdC/8xjFd3bOGTk8k9jGpqrZNrkguvUi7WekgJwKacM41SeujQUDUOEGtrVvVcebnKAkAMuCcaG0sFAoZt2WSiEgT99nLYgvuYw8gIbzst8pQJ51Y43DltbmrWpqqNO5MGxKiIH95zb19ffyFfOHwE4gBz2WwsmmjpaFu79oybr5NxgJxxdNc994+n8rqGjx090te3L5NKUUZb2jqisfhFF5z3O1/4vE4IRzyfr40DNAwjGApxxFuamr777W9GIiGATUwEuP1730+lMmJKBcpkcpZVufbaq9edAd37ixi7OKdfGSUBzAkudbBCQCGgEJAIKAlA7QSFgELgdEJASQB1XM0lIgHYFG3fuatQLHd2dX3kIx82gO2LOWgIc0IwgyyAmuqvF702eSacfIZxBqc5VTxmFovmugA44oRSdujQUENjQk4E4JisWakkAACRIVYum/l8Udd1xig85ZvT5yhD1ciASWx+smvAm+vokw2cdpLJP5rFOk53CEc0FApFwhEiiue14pR8mci3/OE99+3rOwBDAU8mAaTSBY2gY0eP7N/flx4fnywBIIzy+cI9DzxKSHUigJIAFrCM6qUKAYWAQuCtgYCSAN4a66TuUiGgEJgdAkoCmB1O8zpqiUgAHKHHN2+jjH/sYx+LhCMBTdT7gephhrGGiaHrmoYZAyOA/E8wQczBnCzKlT6C5Z8dyBjXyIQRApMnnM8LuUV4kWXbDz/2pHQBMAYSgHQBYKwpCcDDlyGWyeRsmxGCxY4QTfbeA5aTOzKQ3BVcfOse4iz3jHX+KeWkhS8wZXZDQ4Oha1MaEzwXgJQApAvg0OFByzSzmUw8lpzKBfBAKp3XCD5+DFwAIAFQ2tI+wQWgJICFL5w6g0JAIaAQeCsioCSAt+KqqXtWCCgEpkNASQB13BtLRAKgnG3ZtsO06AXnX4AQMoDliQhyhBgmnFKNaF6uOGOUEGwYhg66gJwUCHxKxJXLVzoagRQSCPZVjSfZm09hX8B0EgBC0AWxeuUKNRQQIWRRa2RkTCwv4RwC5/y/D7JBBP7A2mO/Q8ARAqp5kXBIjQDk9LRP2CCL9uvGOG1sbCQY1zpYxBX8EsBdG+/b19dfyBUOHRo0zUoum51BAvAaAZQEsGhLpU6kEFAIKATe+ggoCeCtv4bqHSgEFAJVBJQEUMfdsEQkAI7Qpic3p1LZyzdsCAWChDOMgccLFcBh9hPqvg6ThwZmQfzgSE0DmcBNLMNQ/9dIIGBgVPVgS7sA9I7LJnLBw2S3wJvfMVATByhdANABoVwAvi1vMWtkGCQAjRAK6g/xu/XFElYZPEZYlvS91fQkHlmKdywDYsmlYCCX3jUOLGbYoKbjWCymEQ0uNGMjwF0b7+/r68/n8gcPDcgsgLlJANH4hRec97u/DVkArgvgMUJIOp1+9ZWXNKKpRoA6foaqUysEFAIKgaWBgJIAlsY6qLtQCCgEFgcBJQEsDo5TnmWJSAA241u376yUzfPO+1QgoBOIKoNSP+aIcaiiynnjtm0bmk6paAhHCBMuUsoJJmCkd0zgLomTJFAkk4MvQDzgn2AwJP0C4j9nhpk7bkCwRIhGwxoQt+pDOgsmE8QJB02EeGZ/AefcovSxx7dUTBtx6HI/cuRwIhlTEkDNRrUZf+ONYaHtEEHh3Z9L6OW31WA/KQd5poDaXS8CIqqigX/EvTyP+MtdVcdg4D7pfiu3lvhffuG8AtLyxY4ihFiW1dQY13V9OmlJ3jh0shBy18b79/f15/P5oYMDdsXM5rKxWKKtvX3t2jU33nC9IYIwKGN33/tgKp0nGB8/dlg2AtjUbm3viAgJ4Pd++7ekBFAoFO954FGMSSaTefXllwghhmEEgkHGWVtLy3e//c1wJAjCCWWlEsQBjo2npTaSzWWtcuWaa65ed+ZqFQdYx49ddWqFgEJAIVAHBJQEUAdQ1SkVAgqBU4aAkgDqCP1SkADA7Y/Qk5u32xY999zfiMWijNoE4gAQtSkR9F7Xddu2DCNQKZcDgQCwdEnzBI23qa1pEKqv67roH3DqwB7Bq0FQOgWkZCDtA25DAZOTzzRNNwxDPMm8s0mZQBL76pMTgwYmL9WUIwnkYZZNH3n8SdvmiIOucfjwwUQyJuMAVSOAh6SUAAxd58CXuae5+KUAnzDgLBAkSEim75d//PR+qt+q/8fenYdJdp11nr9bREZkRC61ZGbtklUqSbYxNsZ+uuEBvEiWbdoNAjP0Az1uLzw04PkTbExPYxv4dwBjo8VrGxsvskEwYGzZ4IEHsDHN9MC0SrIs2VhLLaqq3GKPuMs5M+85996MzCqVMiszlsz6pmypKivinhufe7Oe5/zue97Tf5yN94ypLzCdB9ISA/ubDX0HzGIDqVhI4uTwoYN22cIVw6ANEcC3H//XLALo1RuNSnV6fn5+UxHA/KHJ6nNHABOlCaX13IEDEgGUJ6TZ5hUigEbU7f7af3nX82+9mQhggH/tcmgEEEBgAAJEAANA5ZAIIDAyASKAAdKPQwTgOE6s9P2feyCK1KOPfusHf/AHfV+mW71ed+HgwsmTJ11PZt0ym9K6UCjYtvCe65npuqnmtw9jXTffuvzZyPLXbHhB/z7n64ODNE3wPM8uNJCmdOZBs+s6noQF8ni6/2j2BZeFDvYb6ffNPNExCwE+G0XKdQpJEj/11JNrmwJ6/skbT9ALwHGcJFEXLlzI9qKXjSLyB+8mi7GVAOsugrk4jtbSBGJdRGNSgbX2gesbC5pn8rJG5PI9JrKLZ4tETAZk4oC1y2lfYab18n3pXKgPH5pLv33ZKoC8fMFWAdz3oY9++9vfbTSaTz75nchUAQwgAigpreb273/f7/wfl0cAWqojvHpDIoB3/dqvvuC2U0QAA/xrl0MjgAACAxAgAhgAKodEAIGRCRABDJB+TCIApZ3P/dGfNhqdLz34lW6v1wt7cRzWVlZPnjx5443PmywX9+2bmZubK5VKP/ADP1AqTiiV+L6tDpCH/77vR1Hk+/7lj1vzJ/b9iP0LxW1qYF9mS7jtL/paDKbP/PuPYAcyE015u53eu65TMF+2DaHjOGYfO1mh4LqO6U0gzQvzr1glf/jp+3thbCIAqQKY3TfNQoANt7vWutvtuq6bJIlSKopjWf6hpDpDaW2/aSb8aTdA033P9b3AtU/gs90C7GVKVJI9xs9KBPpm/GatgU0JsrO4bKVH/9qBja3+7ZYEysZGzqGFg2l2cKUOA/3tAO/78Me+/fi/Di4CCIKgXC4nWh3cv//3rhoBhN3Or73rV1/w/FuIAAb41y6HRgABBAYgQAQwAFQOiQACIxMgAhgg/ZhEAIly7v/8A+1O9OCX/7LZbodhr9PrOto5dvRopVypTE7MzR84eODgVFW+XNfxfS8IAsdxjhw5PFmeVGYJQKvVWlhYKBaLeUWA3SbArO1f95UnBf2RgZ0i5gsE8lwgm8P3PQE2AYF9QZ4g2AFM64E0RPA8qVPwPDnVQqGQH9n2NQgCP1bJpz5zfxynVQBPP/2UXQggHQpc/+bnnfipu94wwGu/xUNv81b5zff+Rj7gu9/7ni0Nni++2BDo9K/msKmNUipJEvML+z+VSFAgv05XfUjbgL5Jfv8z/6xHQL7JQFq0sTbpX9tQYF3TwSwvyAsEbMpwaOHAVSbSV4oAGmkvgHpNqgA22QtgEwsBJAKYLCdaH5ydlQhgsrRhIUBWBVAPO513/dq7XkgEsKUblBcjgAACYyBABDAGF4FTQACBHRMgAtgxyssPtM153U6dmXacz9z/QKcTf+krf9XudlvtVqfT2r//wFR1qlQszUxPHjo0d/To0ZmZmWIgewFKEb4865XVAf0l4HbptZ17r66uPv/5z69Wq57nFieKvV4v8P384a7neUki7eV9M8+L49geyk7a85lbkiT58e0f2d/GsXQfyHYf8OI4zse9+uNTO1O18UGskr/44pd6Yey5Ra217QVgqwBMLwAigCvfX1rrVrN9+pFHkkRPTEwEgXS8L5cny+VSoViYmAiKxaK5iHnDPlvxL3UCgd0XIPtKdKy0lthAigmSXk/iA5MlyD+OtntSZMUE0ngyvTdsTKCcxFb/243/pFWB65q8QSKAw3MHs50H5BD5PWbvEC0dMBytHNMO8GOPP/6dZsNEAFHUqNUnq1MLh+ZuOXVK2gEG0tcg0freD350eaXuud4z58889tijq8srSaLmDh2qVCuvu/P2t775P5l2gG6r1bnvo3/gum69XrftAIMgKJXLKq8CmJywHRRbrc773n/30vKK0omj3Uaj2e223/Wud77oBbdSBbBTf7lxHAQQQGA4AkQAw3FmFAQQGI4AEcAAnccqAmh34i99+S/b3W6z3dRazR04GPjBzNTM7EzlhhuPHz9+fHpquhAEti2f3cvNPoTvn9TlT4zjODaNA+2+f06z0Thy5Ihn1vOrJOl0OocPHw4KBRMBpLO4bCGAslsRmhld3l5OCtFt00EbMQRB394EWaV3f33Bs122vJVgL44efPDLUawcHYRheOHC+anpChHA1W93G8Qo5fzrE0/EURzHSWy/kliZabxM3k3IIvN1s/WDZ2pGAj/wfM/cP1KUUQjkt6WJCd/35DvyWz9LDdKlH2a5QbrThNY6kYOnXfwS+aVJCeyyBBnTLk1I75w4jo8fO5pHAPaU7C1kP6CpIzD/cr17P/ixx0wE8NRT342i8GoRwHLd89IIoLayGsfJpiOAktI6XQgwWTJnoFut7vtkRwCJAFzHrdeJAAb4ly2HRgABBAYqQAQwUF4OjgACQxYgAhgg+JhFANGDX/lqvdVsNOv79+2bmJgoFYoH9u0/duzIyZufd/jw4fJEyTx7T0sA8tpvGwHYCnD76ziO7RTdTtftPoJ2PhZFkX3Onz7nNC0Gl5eXjx07dvDAAT8IlHkinPYaKATyANas53dMpwA7katWq81m05b054+U7eYC+dW6ch/4vk3tY5X82Z9/wfUCrSRZePLJ7+a9ABzXu4l2gM9y48t+ilFy9tx5TxIZlSSxTMGVTNHN9F92cXBtA3+JBGJb92+X6IdRaO+HtLNAGElUYMMCzy2VikEQTEyUShMTxYlisVgsFKSmoFgsypWVBpD2NkpbBkrFRtoTYt0SEnOGUblUtpP99LY09Sn5YhNbjiC9Chz3ng9+9LHHv91qNp96+okofNYI4J77PrJsIoALz5x9/PFvrS6vxEkyt7AwWam8/rV39FcB3PuRj3uebAr49b//u6wK4CoRwLKy7QDrjU639a5ffef3vvA2qgAG+Ncuh0YAAQQGIEAEMABUDokAAiMTIAIYIP04RQB/3O7GD/7lV1fr9Xa7tX/fbHliYv/M7M0nT544cez48eP79u0rFgNbfu9Kp3d5VCsTOfvsVVrHp1XcdvW+reGP49hOxW2tvq0ayJaLp+v208JsExyYnv9eq9UybQeq2pHXNBqN2dnZubk5e0x7BNmAUEmluE0ZbNF5/oT/KtcsX1qeaPVnf/6FRDlJLHPQp556YmZ2Km8HyI4AVzRMqzyU89TZs67j5Qv9HS0XN38gb7szmi4Akv5ky//TzSNMBb6JBGwnwXxdgJK7RZ7uS0WBvMQECqasINs+wDPLT8z2EG7gu4VCQZKCoOD5Xrlctr8tFuQfu0Fg3+4QaT6VBgFpFYBEAHff95FvPf7tdrN15syTvbDXqNWq1en5yxYC3HPfR5aW6/6GCGB+YbJ6hQjAdb16fbMRgCl28BqNZrvT/NVffceLX/h8IoAB/rXLoRFAAIEBCBABDACVQyKAwMgEiAAGSD8+EcCn7/8jaQf4l19dXlmN4ujA/n0z1cqtt5y67ZZb5+fnDhzYPzU1JXMrU8mfP1w1JdjylN62grP/tr/IiwI8z7Mt5T1PFu3bFMC+zM75bUxglfOSbru+wPMlO1BKmc0IJVnwfX9xcfHkyZPlclnORCoGVLFYLJVK+Tr//IKt319wbT95+4IokV4AlxaXbrv1e5566qkLF87nvQC06xEBPNt9by6uOnP2vOnk4NqF+/kNYBa5a5XYjRikFqB/6z57Ec0j++zirMUDa30C0y0h0h0H0/0B8pSnr/WgLSiITU2BjsLQnEo6gKw58P1CoTgxIRUFpaJ34sSJSqWSLl0xvQCk3YDj3n3vh7/12Lfb7dbZM0+FYa/+rBHAhxeX0gjg299+zFYBHJxfqFwWAdzz4f/meV69Xt9kFYANVup1EwG88x0v/h4igAH+rcuhEUAAgUEIEAEMQpVjIoDAqASIAAYoPy4RgNafuv+PuqH+sy98aXF5+cjhQ04c3XTj8e990ffccOKGffv3zUxPV6vVoCCNAMxObPJ0NS/7Txdi27XY9tmtaeeWzuez+aHdEC4vGbDLuONsGXc+h7TxQdZfQF5uKrnlP5IRmN+b2bycgFlZEE4UJyZKE3aLuHanXa1W5w7Oma3pZHeAvlpxZTsYJmaCGiv9hb/4olLSKE4pfe78mZmZ6fTFrnvyxhM/9RP/foDXfouH3uatsp0dAfrPVPxdp15r9HphYtMcUwmSXnb76N6U/ZvidnOr2Dm3+bd59G9r+eW/5nZItwDs37LBFg7odENHW7Lflxtklf3ZZD/bbUBek90wWU5gsyUzorr55ptmZ2dlNUG+DEC6Arr33vfhbz76WLvdOXP2yagX1uumCmBh4dSpk+99T9oOUGl19z0fXlxp+J574cL5bz/+2OrycpIkB+cWKtWp177u9re9+U2B72ml253uvR/+uOO6jUbja3/3d7J9RqFQKpWUow/Mzr7/d397crIkH0epdqf3vvffvbi4pKUcwlQBtJvvfOevvORFL6AKYIs/H7wcAQQQGLEAEcCILwDDI4DAjgoQAewo5/qDbXNet1NnprX+zOcfaLSjL/zFg/Vma3aqOlOd/L6XvOhFL3zBoUOHKpXK1NRUpTIp83/TBTB7gOtmD+/Xnuqu5QK2jFtWBCgz30kDgWy9QPr72EQF9vl//y/y4vC8rCB9gNxXOL6hGaHVsC9L9w5QqtlqFYvFG264wZYSdDod13FmZ2e140Sx/tKDX7a9CaIoOnP26dnZmXw/gpM3nngjEcBld1hiZvcry6v2T7LLvTZBlxm9mf/buX1e1pHXaORP/U15fxoO2ExA+vvJ7DyNCGyIkL8+Sw2yAoL+zQJNCGBToazVn7kTTP5g2w04jj5y9NDUVFW6WWQbE9iNAe770Ece+WYeAfTq9XpfBPDugrntbQSwtNJwPefihWeyCCCemzs02RcBKKU7nc69H/mE4zgbIgDt6P2XRQC/9/67L22MAH75JS96IRHATv3lxnEQQACB4QgQAQzHmVEQQGA4AkQAA3QekwhAaeezn/vjZjd+4E/+TGldKhZuPHb0B3/g39x266nZ2dmJiYlKZXJysixl3fb5u5mNpdu12U3b+v7dNzNMH9NuaBzY/8DfRgD9Kwj6O7xveOOGP8p/m8/8+9cC2MYB+T4Cdk5lu9CVy9IozvUK//zP/2J7FvZ6vfPPnMsjAM+TdoBvvOsNA7z2Wzz0Nm+VnaoC0I7T6XaazbajpdV/EmdL/dM4wLWF/7Zqwz66t837bEXAWpm++SPPdW3NiC0ckeqPbN9Ie0uYy5S2/8ujAZEz5QXpC8yf2/YT/ai2IMC+yxzEWTg0V61WrhYBnHky6vXqjStFACq5+96PPGsE8NpXv+0t/ynwvQ0RwNf//u+lZ4GpAtgQAciOAO0uEcAWfw54OQIIIDCmAkQAY3phOC0EELgmASKAa2Lb3Ju2Oa/b3CDP/Sqtnc9+/lgzg4AAACAASURBVI8b7fCzn//jymR1Ighe9tKX/Nt/87IbThwvme7s5bKsp8623rvyAft67dtQwM7/0xfn1QHpMu+1h/ny5DZPAfI5v/2FtAHIMoL+4KC/RqD/+3bLujAM7YTf9iC0J5NXGdgqBtPI0PvWtx7LX3nm7NMzM9O2CoAI4NluGqX1am1Va+nmkF3abLqfd/1b/+b0ab19mp9358syI7sMwF6U/sf46fTePNjPmg3Y9SB9/9gVAvYu0xIW5AmC3bfSRla2DkBpNT9/QIpZsioAOU1TeHDfBz/y8De/1ZGFAE9JBFCvV6fyhQBZFYCJABZXGq7rXLxw/l+/8+2VpaUkkSqAcqX6utfd3h8B3PeRTyjtNJuNNAIIglK5fHkE0G533/eBuxcXl007QDdbCEAVwHP/lcUrEEAAgXETIAIYtyvC+SCAwHYEiAC2o/cc7x2XCMBxPve5B2rt3ic+9ZmZ6dmDszOvf/2dL/6eF8zOzkyUSwXfnyjKXu7SPE2mT+ny6nR2baZg6eLuK879skl4/odrFdzSSjBfVpA+1O3f5C9bY75u8/e8U4CSveLXKgjs8bO+9NJr0E7moyiySwbszL9YLNr2hFGsv/nNR/OjPf30U7P7ZtI2hFQBPMud2+31ao267wV25m3mrtkdkXX+X7vQfX+WPqlPewOm2ZDrSLOGvLVE/lQ/200gfYzf19XfPPzXUuFvL25+t0hzh6yvZLoCxWxGkFcBeK47N3+gMln2JeXJzsNEAPd+8MOPfPOxPAKo1WvVqZmFtBfA+ghgue56bn8EcHBuYbIytTEC+OgnlHIajfo3vv4113WDTUQAth1gq9145zt+5fu+l4UAA/xbl0MjgAACgxAgAhiEKsdEAIFRCRABDFB+TCIApfT9n3ug3ul9+S+/GoXRi15w2xt+9LUnjh+TEoDJcuDoIPALhcC01ssnfOmC6q3qbOjSb/rD2Z4Ca39ip4JmdmfnmfaP+7rOyduk85ztRNi/H2FaR5AkdmYZx/HaY//1WxXEsf7nf/l/8yKCPAKwz41vuvH4G++iHeDadTH7OOh6sxGGoewFkD98T9tDppcpXb2/4bZISwDsZL//z9J9+8y7skDBzNttdUBeQdCXM2RvX9tUIK0LSFv9p80jbW1CuhBAGhQk0dzcXKlUvGIE8PAj3+p0OmfPPR110yqAuYX5U6du/s33SASgXVnDcPe9H1pcqbmue+nChe985/GV5aUkTg7OzU9Wq6997at/7s1vDnxfad3tdu/58B9orZuN5te//veu6xayCGDfzMwHfve3Jytl+9na7c77PnD3pcVlm4g0m61ms/HOdxIBbPUvFV6PAAIIjF6ACGD014AzQACBnRMgAtg5y8uONCYRgNbOZz73QLsT/vGf/lm5XPrJH3/Dv335y/bv31coFLxC4GtlNleTWZ9jt1JLv+zugNv6yhYK9C8ZkAP2JQVrAUH2yDdrOp8FBHnPuY1tBbIlAOlG8+b9+YujSH3jH/+7/U6SJGfPnpmZTXcEkAjghuO0A7RX3OzAIM/bk0Sv1mra0fbxe3/Vfbb+f93NsG4pyDXdJuuPkOVPdhGBXVhgf2n/k99M6XnbLQmyBQI6mp+fDwKpX1j7UhJr3XPfhx5+5NFOp3323JmoG9brzepU9eDC/C2nbv6td787CGwE4Nxz3wcXl2uO6166ePE7jz+2urIcx/GB+blKZeq1r33l29781sDztdMXATSb+aaA5clyovW+6ekPvO93KhsigEtL9oZvt9uNRuMd73jHS1/MjgDXdLvwJgQQQGB0AkQAo7NnZAQQ2HkBIoCdN82POCYRQKL0/Z//k2a7+xdfevCGE8ff8qY3HT92uDRR9H1Pe77v6MD3gsBGAP1VAAOUySd15uHw2kD9PQXsEoT+hQN2IUDfd9Z+awv+1/YX0DqMkr/+m7+130mS5Ny5s3kE4DgOOwJklyAxD+7FudsNW+227c+3LgDIOz70TcivfHOsn6VvSBHSxQKXvXPtZRtjh/R+zL6dLzNIAwLP85RKbFeA0oQ/M5Pu+GC3ipQ3mwjg7ns/+PA3H+1KFcCZuBfV6o1qpXrw0LVHAHd/6ONSBdBsykIAzw186QWgnGePAEyVARHAwP9CYQAEEEBgYAJEAAOj5cAIIDACASKAAaKPSQSgtHP/5x+oN9t//oUv/i8/9cbX3P7qmeqk78syau25vpK67yDYgWf+l1OuTcaei7l/BcFar0HzdDqbrKZP+LNFBNp1/SwRyNcRpAGBMhHAX3zxy3YRga0CsL0A0oUAVAGkV0RJEYCJABYXlz2bBPW3g9j4TP5qF/LyyoHnuuzP+ufPVmLQVx2QLjqwjSHnDuwvFAob77c8Anjk0W63c+7c2agXbiICuPSvshBgMY6erQrg4yrRzdZaBFCenEy0erYqALPIQmURwK+89MX0Arjm+4I3IoAAAqMRIAIYjTujIoDAYASIAAbjao46PhHAZ+7/o043+upf/82v/9f/cvzwoWLRlyfsnpc42tee77kmETB7vF19Y4ABaOWT/A1D9xcIXL71gJ2p5q3j5CDyrFWKBGwJeS9Sf/zA/xlFkZ0inj9/dmaWCODy6yezZMdxut1uvd4sFItZa39zN5hd99IIxoqvf85/9dvh6q82tQdrx1t34P6GAusm/esGNPsOyl4Anusd2L/P3rnp7gP5HgSO8/v33PewRADd8+c3GwE88d3vrCwvRmG0f+7glRYCfFwp3Wq1/ukfv+G4buD7pXIpTtTs9NQVFwLYU2q1WmYhABHAAP4S4ZAIIIDAgAWIAAYMzOERQGCoAkQAA+QeqwgginSn23vT//ozgef6nqtU4pv2Zo7j+p4jEYDd5n3oEcBVLsDG+Wb6RNq8o2+7OPt7O/fPKwjCWH3m/s9HYeJ5Xhwn587ZXgCy7t1x3JM30gsgndqbhRXuyuqK6QiQVQCYrSH6I4CsOOCqGcBWAgLTz3/tS9Kc7PfmHsw3p8heo9NClbSVYLZXRZKocqk0VZ20Oz7aGyDfhlBpLQsB+iKAer0xWanMLSycuuXkb0k7QD9tB3jfhxeXV13XW7x08aknn1heutTr9fYflAjgzjtf+XNveUvgBdrRnU7n3o/8gVZOu9P+H//03z3Pcz13YqIUx8l0tfKB3/udSqVk4ijdand+7/fvvnRp2RRZqGYzjQC+/yVUAQzwb10OjQACCAxCgAhgEKocEwEERiVABDBA+XGIALQsiHY+/7kHwl7ymjvvnCgWK9WSZ5bN2ylTouMgCHyznXr+1V+WP1ahQP/V2jDfzOf/dh4YxupTn/psFCvXKZiFAE/PzE65riwfcFxPegHc9e8GeO23eOht3iq/+d7fyAd893vfs6XBtdZRolZXV4OgINsrbunN61+8YT+IbRzpud+aOGkkoJWuViqTk6UN94bkFyYt+P17PviI7AjQvXDhbK/bbTaa5cnK3Pz8qVMnf/M33lMwt36i1D0f/Oji4qrve8tLl5546smlxUvddnvfgQPVqenX3PGKn3vLW4pBQTtOp9O5+0Mfd7TT7bRPnz5dKASu7/peEPXiiWLwgff/9uRkybZXbLc7v/v79ywtrchClETFSVxbXf3lX/5l2gE+99XlFQgggMCYCRABjNkF4XQQQGBbAkQA2+K7+pu3Oa/bkTPTMsl3Pv/5B6Iouf32OyaCQOnEdR3PcwqFgu8HrusUiwVpDagdz1Z/my9bEZDP/5+tXH9HTnJnD2LrA3px8oef+mwYJVeMAG668cRPEQFkz8xXaw27pGLjpn7buzA72BrgCieS1SmoODl48KAtY8m/zJ6R6yKAbrf3zDNnep1us9ksTVbm5+dvueXm33ivVAG4rhMrdW8aAfjLSxefPnNm8dKFTrs9u39/dWr6TokA3mp7DZgqgE/EcRJF4ZNPfFf2rnSU57oqdqrV8m/95runp6ccR9aehFH0u7/3gUtLy0kU+54fx5Hjuv/553/+RS+81dYpbE/3Gt+9nbToGofkbQgggMDuFyAC2P3XkE+AAAJrAkQAA7wbxiQC0I7zyU99ttVq/+jrf7RcLmsncWSNt5bCZmkI4NmZoO+7k5Nlu616ti7AdFvPQoFRTVqu7QqFUfyJLAKI49gsBEirALRUARz/qbvecG1HHsS7tnmrXPO8zm6aeHFxaWJiIkkST1ZJDOrrslUCGyOCLc2JteskSeI7rh8Es9LlYd1pXzECkCqATrfRaJQmKwsLC6dOnfyN976n4MsWCLFS933oY5curfi+v7qyeObsmYsXL3SarZn9+yQCeM0rJQIwOw622+17P/LxKIqajebS0qXD8wvHjh+9+eTJkydPTU1VqpWy/ZnxXKfd6d5z733tbu/UzSdf+MLvOXHiuOu4k5OThcG03tzkZbvmW2WTx+dlCCCAwJ4UIALYk5eVD4XAdStABDDAS7/Ned2OnJlZCKA+/dk/isLojjvuLJdL0kRPK8dxPMc1/02f9mut0nb5jlMoFk2DAD8IAlsKkHdZ25GzGsJBojj++Cc/YxYCBFEUP/PMuQ0RwBt/nIUAch2arWa73fODQCu5AYZwaewQl7f529LYsu5DSaowPTU9USw467OLyyOAXi+8eOl8r9Op1+ul0uT8+ggg0fq+D3304qUV3/Nrq0tnzp69ePGZdqNpI4DX3PGKn3/b2wIvcFxZQbNSb3bbnV6v6/vewf37ixNF8zPi+b4nMYrssynRiqPV0vLq1NS073v2y37qgeYsz3n5iACek4gXIIAAApcLEAFwVyCAwF4SIAIY4NUclwjA0fd/7oFOu+d5/u23314o+GYeYlquuZ7vmhXT5lF//sDf932tYum47vmOoycmCqVSyc5hXLNx/Ph/5RGAo4NsR4C1XgA3UQVg5+FaL68su15gugAM9bpuMwJwtPaDIIqiuQMH5JNcFgHkIYPtBRBF0aVLF7qdzurqaqlcnl9YuOXUze99z6+bhQA6Uc59H/6YiQA8GwFcuHC+3WzN5hHAW9/mS+c/WeQva2Q8z5X6CeX5UjWTJMr3XaXk50VJCYDsTiE/U54XhpHvu74vuy2mf7ThXIf7s0QEMFxvRkMAgT0iQASwRy4kHwMBBIwAEcAAb4RxiQC087k/+pN2q+uZmZ5S0dzcwamp6dXV2g/90A87jrKFADLhN0uU4ziyDy1Nk31t/kQeudoIoFgs+r4XBH6hULCvsdue2wfI/R0E8v0F7C+GvN1AKFUAn45j7Wj51GfPPj27b9q2A7QLAagCcBwnTOJLFy96rtR6OK4jD6jlvzbnyf6x2y+kezDINoF5Bf9lYZC5V7Ivmyn0bzJwlR82mwjkOxDKSv+rJhKumYIXCoWZmZkr3lryTWnF77z/9+977Dvf7rTbjWaz0Wiurq4Ui8VDh+ZvveXUr//X/913Hd9zIqU++LFPLC7VPa3ry0tnz5+9eOlio96YNV933v6Kt7zlLdL8v687xgD/4hjkoYkABqnLsRFAYM8KEAHs2UvLB0PguhQgAhjgZR+HCEB6/ivnk5/8tHa8KFbmaaRU//u+H4VxoTCRJOHsvtmXvOQlURTNzMy4rpapvlKmBGBtlzXf96IoMh3RlFJJPukqFAqVSsX0F3Qdx74j/bL9Bft+O9QdByUC+MSn40Rr5SuVnD17Zt9++XREAP13fBjHFy9eNLUesoK9rw7AFonIa22J+2XVH+bP8uaRWUqw/aUEeQqwsVXA+p9U19VhGM7OzpZK6/YCWPcqkyvce99HHnrkUcd16rXVJI6SKDo4N1ecmDh+7Mjb3/72ydKEVO1r554PfnS13nQS1aitnL94LonjJElmZ/cVioUfePn3//RP/7RdFJNvpTHAvzgGeWgigEHqcmwEENizAkQAe/bS8sEQuC4FiAAGeNnHJQLQ+onvPuV67r/888ONRsM0P4uz3dP9OEkCKWbWcRwfOXLE8zylkpd+3/c5juvJhNnzPV8WNstDV3nAa6b66aoB88g3bSjomxXPWutyuVwoSJd1KZd21/WA2/78cPNXK4xMFUCiHe0niTp37kxeBeC43k1UARjKKLERgExuTYW76Q0hz/klDTD7LJpYwGYB2T9rNQK2eMC0ijDHS++NfKF/urjA/uFl/QD7r6Y88zcvcO1ol68T2HjtVRzHc3Nz62KnvvjJlhHESfKHn/7s//Mv/3N6avr1r79z7sD+6UqlOj0VK53E8b59s/bUVKI/c//nz5x/Jgmjbrfzute9Zn5+fnZmplwu98Je4HvVatX3fVvtMszbePM3/CZfSQSwSShehgACCPQLEAFwPyCAwF4SIAIY4NUckwhAy7aAnlYyz1FatVrNf/yn/+E47tLScq8XeX4hiSPbyczOcIIgsAueb7rxhoWFQ67jTVbKExNF3/NMzwC7OsA0QPPkXXn9f/6AVGvt+365XPJl9bRjH58OeSO0vghg40IAIoD8po+S5OKli57rZxGAzP3zOf/az8YVJ+Smcj9rFmne5KU3hpQMmEUl+SoAEwFcLQOQPSrs/D9/1dVfr5NCoTA9PX3FCbnNMlQSuZ7f6nbr9Wa303nejTc6WpnKFBnE3uTS9sLc1N1ur9nuNJvNdrv9guffYuMQk4hJRYz9NVUAA/zrkkMjgAACYyxABDDGF4dTQwCBLQsQAWyZbPNvGI8IQCmdeK6vtayLTmu7HWlsXqvVwiiOE/3FL37ZztLNTgGudDXP257JLnHu9FQlKBTCXviqV71CFgiYaZ/SSp7yy3FNCwDPy+Z4azM9T2oBVBDIDNP3g0q1kj+z3YHWc1d9qhwl6Y4AZiGAOnvu6X370oUAJgI48cYf/9HNX8pBv3Kbt8o1P9rtReHFixddVyo47PN8M1e3/8p9s1DABAF510AzYzcNI7JrqbXkQXayL8tCfDmmKzGQ3DJpLUFGueEGsBGAzLQ3FwEoFc/MzBQKhWeLACR/sNN813e0cvOiFLMeRSvlmB0QlZLVMTqJ5QY2pSuJ1sFaUUNKkTezGHJLix2/8a75VtnxM+GACCCAwC4SIALYRReLU0UAgecUIAJ4TqJrf8E253XXPvDGd9rHq1f4yiZJMlf6n6cfqddqvSh6/PHvlEqlWMkDUtPqPFBKy5xI24mTdAR84QufH4bhDTfeIIvETdG/JAKu65kd0bXWQeAlicwE0+LytLOAq7TyAr9cKgUyLZQCARs3SId1Ey5c3kTQlg/Y45hpqtnxzcwWr0IUxfF/W+sFkC4EkFmeaQd40w3HiQDsBDgMw263m5ivOJFH3unjeKNtHuenCwDyaMAVebkUspFkfg1Mgz67gaS5H2QVSdo/PwsX0kaD2eaTWWnIxlm8XGpp5pd92XKAtDGBBFWe58Vxsn//vixc2Lmflb1+JCKAvX6F+XwIIDAQASKAgbByUAQQGJEAEcAA4ccmArjaZ8yn6EpJUzTXdVrttuO6//CN//uJJ54olcthGNtlAllddDpd9/10U4Ann3zyP/7szxYC2fbM89zA95W8WLluunbadm6PomhtHbUpSHBc7UsbAsf0FJw0XQYcmwJsWDUgDduUTPxsTJCvTb/KB1vfDpBeAFem6m/gL50jTUGHUrLMPo6TTqcdhpF5Z3pF7OZ25hu20j/7nXmJuUCSIdgLLetKTEIkQYCkSP2d/iQzMoeV/fXyhgJ5RiDvW1/lIcfNUgmlVBB4pnvlsHeaGODfF0M5NBHAUJgZBAEE9poAEcBeu6J8HgSubwEigAFe/10RAdhHvkrJNgGu65mHt66SBmky51+t1R/55qMTxeIT332q2W7b58YyZzNdAMxjXgH0XNka/dChhYMHD3banec974ZKtaLiJPDTiaLdV1DmgbYk3MznpKa8b8KvtS4UgmKx4LluQb4CmxOYh8oySjqFXKtPv9q1u2oE4Jt2gCwEMHP5dUvu+x+9p+0BZQeIJJFIQCVREitpGaETW+NhFgJIqb/ZTdDuw5eVatiuEenVyvsC9C02ML9MX2XXHsgR860Izf6EWcGA3GP2ckuDyiiKpqerExMTQ24wMcC/LIZ1aCKAYUkzDgII7CkBIoA9dTn5MAhc9wJEAAO8BXZFBJDEsvLf1nvbGnCzOtpuB5jNy1wnSWKl9MXFxS9+8SvFYrEX9vwgcBwviSUy0FpNTJSiSJ4Yx3FUKBZdR6bxr37Vj/iyX6BsyxfYnQVM0zjf9WVVgRkuMdXjvmwnKCGBaeNmX+YqpScnJyuTUiCw1X6Cl0cA+/bPSOzgeo7nn7zx+E/+GBGAXOu8NGNDRYBdkXH5Svu0bERJjBOGYa/b7YVhZL6KJZmT59Nyz/Xz3hP54oL0581WC/Q95zftJfv3kExjqfzn0/6ZZ0r/ldYLCwdsfnHFHQEG+FO9yw9NBLDLLyCnjwACoxEgAhiNO6MigMBgBIgABuNqJ0J33JsfXf/VLw1wpG0c2lZom+e3jpIZ8mWV1WknAXliazu/Kcd55JFHzVRdfeMb/yRzMFs+4MjczPd8ZafyjmObrXuud/PNN3XaneffdlulMmnHsY+M7ctMef/aEoDLPo20ZC8WiwXTVrBYnCgWC2tFAc/y2a9WBeD59AK4nK2/C8OGP82CADtlX7dI37aQtOUhvSjMSwakaiCWnpH2sKYnoOndkD35z7YezPaYNDeCfDPvL7h+IYBdH2LuMeV73vzCAbswZFdv0beNH9xrfCsRwDXC8TYEELi+BYgAru/rz6dHYK8JEAEM8Iruighg3W7tdkP2K27grqUuO9/c3daIy/ROlo47f/M3f7u0tOx6br3RMF365GG7LPXW8sxdqcQ3W8nbqoInn/ju2976c45WQbFgarklB0iSRNaZm/UCeeMAc5x0eplnE55nFiO4brU6aRvC255w/Q+EtdZRnHz8k5+OE62VnyTJM8+cm5mdcl3teQHtAAd402eZjk12bFuBXq8n9QJh2mxQwgBp/JCWdqTVB2a9x7oVH+mWgulaArtsIG0RoJ3Dhw6yCuAariMRwDWg8RYEEECACIB7AAEE9pIAEcAAr+buiAA2AjxLBGC2bM9fax/Qms3X5dtxkriOE8XJd7/7XT8oPvroNy8tLjmOGydOEqtisaikcYBdayDTwkIQaK1L5Yl9+/etrqz88A/9cBBIxYCdHHrmgKbtn3mMrHQQ2BaDUgdu1xqYvEC6zdlugnZ393K5LAUCpm1clMR/YCIARwdRFF24cN5GAK5Up9MLYIC3/dpNkrV1tPsCaNMg0G49oJSKojiWPSlNa4G01Z8Jj7JVH2Y9iN0GwLSOlAOYxSkSHniHzEIASgC2eiGJALYqxusRQAABx3GIALgNEEBgLwkQAQzwau6tCMDWcOdN3VM32QswfTxrdoAzrzB7y6mlxaUvPfhX8/ML5595xrxaOgjKFoNaqUTZOb/Sieu4vi9tAwuFwste9jKlVLU6WSwW7WzfNpZ3tOwdkG5ab0IE35f+ArYNgZPND6Xe3LQemJwsJ9r57Oc+F8cSASRJcv782ZnZKXNI0wvghuM/STvAAd77a4fe0GLA9nTM2kzI5gHaVAqYfgJmHwLTdUJL3BOYiMluBGBuBbvLgPnloQWqAK7l+hEBXIsa70EAgetegAjgur8FAEBgTwkQAQzwcu6SCMCuxzdz4yt/5S9YVwhgX2sXY2dPeWWmFsdxYB7yyx+7nlJqcXExipJLS0tf+9o/lEolu2ucUjLLy/rDO1olnu/FZuPAmZmZcrncbrdf/vLvr1Qq2ZP/2Pf9wG47l7cMNNNCO7pdGZ5POGOVfOnLX4ki5TpyMmfPPr1v/0xfFcAx2gEO8NbPDt2/I4C9X7LbZm3wfK2HneU7jpYcwOw4ECdJGIZRGCZJEsaR50kziED6UOrDC/NUAVzDFSQCuAY03oIAAggQAXAPIIDAXhIgAhjg1dwVEYBOW/KlEUBfT/ZUZmMLuLXXy1t0IvN5+1LzqDZ7wms6BXie2dxdFvibjeRN07i/+du/U8oJe70zZ5+RzQLyfePkYb40EHBli8HE5ghKvuKXv/zlnueVSqXZ6ZmgEJh9Ah2lk/RpslkgkO1rmJ5InCQPfvkrYZy4TqCUPnfuzOy+6SwC8G5iR4AB3vjZnXN5rz6zBWC6/V+2JaTd6yE/nTxUyuoF0tQgVm4cx91uN4rCTqdz4thRIoBruIZEANeAxlsQQAABIgDuAQQQ2EsCRAADvJq7IgIY4Oe/0qHtY3rbRbDRbCVK/93ffm21tpokKk6kpF8qvaXm34tjqfM3Bf/KcaXy39FuqVRaWV25664f9z3fcZVZKiDz/zgOJ4JCIh0E8iIB7wtf+JLZwsANo+TCxYvV6WpgOgg4rnvqeTfcxaaAQ7722x4u7T1hlwZkwdO2j3p9HYAI4Pq63nxaBBDYIQEigB2C5DAIIDAWAkQAA7wMRABXx7VV4tI2QOskUV/7+j8UJyaefPJMp9uN48h1ZFd5KQfw/UQlZs7n2s0EPc93HN3rtl/60u9L4vjQoUOVSsXVOjD9AuQxsudGUfLlr/zlymrt4Nx8q9U6c/bc7P798udaeZ77POkF8IYBXvstHnqbtwrzui16X78v51a5fq89nxwBBLYhQASwDTzeigACYydABDDAS7LNed0Az2xsDh2GUaEgT+996Q4ocUCUxFGkzjz99J/8yZ/OLyy4rnQNjONYOdr3PM/3oyha6w7gBY7rBNLlz33mmfN33XXX/n37TK15oh3ny1/+ShhF586fP7Rw5Nwz52dmZwu+VBkUCv4Nx4/+xI8RAYzNfcCJDEuACGBY0oyDAAJ7SoAIYE9dTj4MAte9ABHAAG8BIoDnwDUP/+0mcFL/b1r+yyN805dQ2gdo/a1vPdZstldWVx5+5NFyuey60hBOXiz/dhz5rbwsb0yolAqC4ORNJ3tR96knn3C9IE6SXthbXFw8ePCAo2LPNA644cSxn6AKYID3U8b9zAAAIABJREFUPoceUwEigDG9MJwWAgiMtwARwHhfH84OAQS2JkAEsDWvLb2aCODqXGZVvnmJ2SNAO+luf9pxVKLsJvB2yXeitNk8zvnkJz9VkK/iaq3uuNIXMFHK9AKU7Qh93w+j0PWlXECp2PO8KIoCP9COPnfu7PRUNfBdnajZmam3vuVNBWksPy5f27xVmNeNy4Uc+/PgVhn7S8QJIoDAOAoQAYzjVeGcEEDgWgWIAK5VbhPv2+a8bhMj7PKX2F7vMnlPW8Jne8jpvi7xaa94u29Akigtm8bFTzzxpOP53/jGP4VhZJsImi6Dsk2A7xeVbCvgyPoC34/j2Pe9M08/fWD/Ps/Ts1NTP/XGu6aqU54pOhiTr23eKszrxuQ6jv9pcKuM/zXiDBFAYAwFiADG8KJwSgggcM0CRADXTPfcb9zmvO65B9gDr0h3fOvfFU5aBPZ9MrMqIP8yeYF9Uxxr5agkUd1u78EvPVgoFuvNZhzHjuOFYej6sqegox3P96IofObcubmD+2emp9/8pp/xXM+T1QdjxLfNW4V53Rhdy/E+FW6V8b4+nB0CCIypABHAmF4YTgsBBK5JgAjgmtg296Ztzus2N8jefpXNAtanANknVrK1oDT/d8x6AaWci4uXer3exYuX/q+v/vX07KxjpvpaOg7Ez5x/5vChhf/4M/+hUqn4vquSJGAhwN6+d/h0VxIgAuC+QAABBK5BgAjgGtB4CwIIjK0AEcAALw0RwCBw87oBqfuXPQWlF4DZKdCL49jzZQcBsymA/vuv/UOt3ux2u+fOn9Na/29v/4XA883Tf+ks8GzJwiDO+TmPuc1bhXndcwrzAivArcKdgAACCFyDABHANaDxFgQQGFsBIoABXpptzusGeGbjcei1yXx2Ps9Zm9//FpnF2y/TNlD+a7sCyhzfcTw3lp0BdRRFjWazVJqoVquyLsC80Lz8ysUFI7HZ5q3CvG4kV203DsqtshuvGueMAAIjFyACGPkl4AQQQGAHBYgAdhBz46G2Oa8b4JmNzaHXTek3cVYbWgdo2SnAzvidvJ2AdrTryD/SHVApz/dUoj3ftBBwJSZwXbvRwHMGDps4oR16yTZvFeZ1O3Qd9v5huFX2/jXmEyKAwAAEiAAGgMohEUBgZAJEAAOk3+a8boBnxqHHTGCbtwrzujG7nuN7Otwq43ttODMEEBhjASKAMb44nBoCCGxZgAhgy2Sbf8M253WbH4hX7naBbd4qzOt2+w0wtPPnVhkaNQMhgMBeEiAC2EtXk8+CAAJEAAO8B7Y5rxvgmXHoMRPY5q3CvG7Mruf4ng63yvheG84MAQTGWIAIYIwvDqeGAAJbFiAC2DLZ5t+wzXnd5gfilbtdYJu3CvO63X4DDO38uVWGRs1ACCCwlwSIAPbS1eSzIIAAEcAA74FtzusGeGYceswEtnmrMK8bs+s5vqfDrTK+14YzQwCBMRYgAhjji8OpIYDAlgWIALZMtvk3bHNet/mBeOVuF9jmrcK8brffAEM7f26VoVEzEAII7CUBIoC9dDX5LAggQAQwwHtgm/O6AZ4Zhx4zgW3eKszrxux6ju/pcKuM77XhzBBAYIwFiADG+OJwagggsGUBIoAtk23+Dduc121+IF652wW2easwr9vtN8DQzp9bZWjUDIQAAntJgAhgL11NPgsCCBABDPAe2Oa8boBnxqHHTGCbtwrzujG7nuN7Otwq43ttODMEEBhjASKAMb44nBoCCGxZgAhgy2Sbf8M253WbH4hX7naBbd4qzOt2+w0wtPPnVhkaNQMhgMBeEiAC2EtXk8+CAAJEAAO8B7Y5rxvgmXHoMRPY5q3CvG7Mruf4ng63yvheG84MAQTGWIAIYIwvDqeGAAJbFiAC2DLZ5t+wzXnd5gfilbtdYJu3CvO63X4DDO38uVWGRs1ACCCwlwSIAPbS1eSzIIAAEcAA74FtzusGeGYceswEtnmrMK8bs+s5vqfDrTK+14YzQwCBMRYgAhjji8OpIYDAlgWIALZMtvk3bHNet/mBeOVuF9jmrcK8brffAEM7f26VoVEzEAII7CUBIoC9dDX5LAggQAQwwHtgm/O6AZ4Zhx4zgW3eKszrxux6ju/pcKuM77XhzBBAYIwFiADG+OJwagggsGUBIoAtk23+Dduc121+IF652wW2easwr9vtN8DQzp9bZWjUDIQAAntJgAhgL11NPgsCCBABDPAe6J/XDXAYDr23BPRf/dJWP1D/vG6r7+X1163Au9/7nuv2s/PBEUAAgS0JEAFsiYsXI4DAmAsQAQzwAhEBDBB37x6aCGDvXtvx+mREAON1PTgbBBAYYwEigDG+OJwaAghsWYAIYMtkm38DEcDmrXhlLkAEwM0wHAEigOE4MwoCCOwBASKAPXAR+QgIIJALEAEM8GYgAhgg7t49NBHA3r224/XJiADG63pwNgggMMYCRABjfHE4NQQQ2LIAEcCWyXgDAggggAACCCCAwPUjQARw/VxrPikC14MAEcD1cJX5jAgggAACCCCAAALXKEAEcI1wvA0BBMZSgAhgLC8LJ4UAAggggAACCCAwHgJEAONxHTgLBBDYGQEigJ1x5CgIIIAAAggggAACe1KACGBPXlY+FALXrQARwHV76fngCCCAAAIIIIAAAs8tQATw3Ea8AgEEdo8AEcDuuVacKQIIIIAAAggggMDQBYgAhk7OgAggMEABIoAB4nJoBBBAAAEEEEAAgd0uQASw268g548AAv0CRADcDwgggAACCCCAAAIIPKsAEQA3BwII7CUBIoC9dDX5LAgggAACCCCAAAI7LEAEsMOgHA4BBEYqQAQwUn4GRwABBBBAAAEEEBhvASKA8b4+nB0CCGxNgAhga168GgEEEEAAAQQQQOC6EiACuK4uNx8WgT0vQASw5y8xHxABBBBAAAEEEEDg2gWIAK7djncigMD4CRABjN814YwQQAABBBBAAAEExkaACGBsLgUnggACOyBABLADiBwCAQQQQAABBBBAYK8KEAHs1SvL50Lg+hQgArg+rzufGgEEEEAAAQQQQGBTAkQAm2LiRQggsEsEiAB2yYXiNBFAAAEEEEAAAQRGIUAEMAp1xkQAgUEJEAEMSpbjIoAAAggggAACCOwBASKAPXAR+QgIIJALEAFwMyCAAAIIIIAAAggg8KwCRADcHAggsJcEiAD20tXksyCAAAIIIIAAAgjssAARwA6DcjgEEBipABHASPkZHAEEEEAAAQQQQGC8BYgAxvv6cHYIILA1ASKArXnxagQQQAABBBBAAIHrSoAI4Lq63HxYBPa8ABHAnr/EfEAEEEAAAQQQQACBaxcgArh2O96JAALjJ0AEMH7XhDNCAAEEEEAAAQQQGBsBIoCxuRScCAII7IAAEcAOIHIIBBBAAAEEEEAAgb0qQASwV68snwuB61OACOD6vO58agQQQAABBBBAAIFNCRABbIqJFyGAwC4RIALYJReK00QAAQQQQAABBBAYhQARwCjUGRMBBAYlQAQwKFmOiwACCCCAAAIIILAHBIgA9sBF5CMggEAuQATAzYAAAggggAACCCCAwLMKEAFwcyCAwF4SIALYS1eTz4IAAggggAACCCCwwwJEADsMyuEQQGCkAkQAI+VncAQQQAABBBBAAIHxFiACGO/rw9khgMDWBIgAtubFqxFAAAEEEEAAAQQQQAABBBBAYAgCrtZ6CMMwBAI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SIAIYEzTAIIIAAAggggAACCCCAAAIIjFaACGC0/oyOAAIIIIAAAggggAACCCCAwJAEiACGBM0wCCCAAAIIIIAAAggggAACCIxWgAhgtP6MjgACCCCAAAIIIIAAAggggMCQBIgAhgTNMAgggAACCCCAAAIIIIAAAgiMVoAIYLT+jI4AAggggAACCCCAAAIIIIDAkATceisc0lAMgwACCCCAAAIIIIAAAggggAACoxMgAhidPSMjgAACCCCAAAIIIIAAAgggMEQBIoAhYjMUAggggAACCCCAAAIIIIAAAqMTIAIYnT0jI4AAAggggAACCCCAAAIIIDBEASKAIWIzFAIIIIAAAggggAACCCCAAAKjEyACGJ09IyOAAAIIIIAAAggggAACCCAwRAEigCFiMxQCCCCAAAIIIIAAAggggAACoxMgAhidPSMjgAACCCCAAAIIIIAAAgggMEQBIoAhYjMUAggggAACCCCAAAIIIIAAAqMTIAIYnT0jI4AAAggggAACCCCAAAIIIDBEASKAIWIzFAIIIIAAAggggAACCCCAAAKjEyACGJ09IyOAAAIIIIAAAggggAACCCAwRAEigCFiMxQCCCCAAAIIIIAAAggggAACoxMgAhidPSMjgAACCCCAAAIIIIAAAgggMEQBIoAhYjMUAggggAACCCCAAAIIIIAAAqMTIAIYnT0jI4AAAggggAACCCCAAAIIIDBEASKAIWIzFAIIIIAAAggggAACCCCAAAKjEyACGJ09IyOAAAIIIIAAAggggAACCCAwRAEigCFiMxQCCCCAAAIIIIAAAggggAACoxMgAhidPSMjgAACCCCAAAIIIIAAAgggMEQBIoAhYjMUAggggAACCCCAAAIIIIAAAqMTIAIYnT0jI4AAAggggAACCCCAAAIIIDBEASKAIWIzFAIIIIAAAggggAACCCCAAAKjEyACGJ09IyOAAAIIIIAAAggggAACCCAwRAEigCFiMxQCCCCAAAIIIIAAAggggAACoxMgAhidPSMjgAACCCCAAAIIIIAAAgggMEQBIoAhYjMUAggggAACCCCAAAIIIIAAAqMTIAIYnT0jI4AAAggggAACCCCAAAIIIDBEASKAIWIzFAIIIIAAAggggAACCCCAAAKjEyACGJ09IyOAAAIIIIAAAggggAACCCAwRAEigCFiMxQCCCCAAAIIIIAAAggggAACoxMgAhidPSMjgAACCCCAAAIIIIAAAgggMEQBIoAhYjMUAggggAACCCCAAAIIIIAAAqMTIAIYnT0jI4AAAggggAACCCCAAAIIIDBEASKAIWIzFAIIIIAAAggggAACCCCAAAKjEyACGJ09IyOAAAIIIIAAAggggAACCIxIIEmSdqfTbrfDMDx48EC5VB7RiQx1WCKAoXIzGAIIIIAAAggggAACCCCAwKgEtNaddqfeaDQazYuXLoVJHPYi5TiTpYkXv+gFszOzozqxoY1LBDA0agZCAAEEEEAAAQQQQAABBBAYgUCv16vV6qurtaWl5Xa7m+hEK/nSjpM4juc6jUaj3Wz+5F0/Nju7x1MAIoAR3H8MiQACCCCAAAIIIIAAAgggMFCBJElqtdqlpaWlS0utdlMpRynluI7juI42/1KJ47rKcVzXq9VqD58+/bwbb/jZ//DTk5XKQE9stAcnAhitP6MjgAACCCCAAAIIIIAAAgjsgIDrOHGS1BuN5ZWV5aWV1dpqkiSu68rMX+b5rtbKcdP5v6OlDsB1HKUd1/Nq9dWHTj9U8IKXvuSlr3vta0rlPdsXgAhgB241DoEAAggggAACCCCAAAIIIDAKAa0S1Wg26/X68srqymot7IVKa3nYL9N7iQAcx9FamwhAO452HVfLN8zvzC88z6/VVh46/XDBDxYWFo4fP/6aO15d2qPdAYkARnGXMiYCCCCAAAIIIIAAAggggMA1CcjDfMep1Rqtdmt1tVar1drtViLr+uXLNbN8eYmrXO2m39XaSSMAM+13tCMvkGRAO9rzvEat+dBDpz3fWViY933/2NFjd9z+qj2ZAhABXNNNx5sQQAABBBBAAAEEEEAAAQSGJSBl+1r+tby8srS62mjUG7VmohL7YN9M/NN/OXkNgHnIb78rc/48DDC/sDUA5j9SBVCvNU+ffsjzXRMBBFrr40eP3XHHHkwBiACGdc8yDgIIIIAAAggggAACCCCAwKYFtNT4K5XErVbn4uJis9lqtRq9Xmga+du+fra2f+2r77cy+Tf1Am62BCCd8mdxgF0HIP83EUDjodOn/TQC8M2fuceOHnnN7a/eY30BiAA2fQPyQgQQQAABBBBAAAEEEEAAgUEKaK2TOImTKOpF5y5ebLc7nXar0+0kUugvy/jtg3u7wt+U9NtpvPnN2qP+dLa//kxtKJD2AMjrANYigIdO+4GtArARgIxy+PCh17z61XtpjwAigEHevxwbAQQQQAABBBBAAAEEEEDguQTiOAmjXtQLLy0tNxqtrnyFcRyZiX2STvBNM//8Ob/8bl0FgH2i3/+tDSUC9r1rXQBt3wCtHc/z6vXm6TQCWDARgCkDkKBBHzly5NWvfEW1OvVcH2J3/DkRwO64TpwlAggggAACCCCAAAIIILCXBJRSvV630+3Wa41l08m/1wujKFqbuMsEPI8A5KNvnNOv58j/1DQAsF0A0qb/tlZAywqCjUGB2RFgLQI4dGjBMxGAqTiQ97mud+zokR/5kR+e2hMpABHAXvoh4rMggAACCCCAAAIIIIAAAuMroLXuhb12u91qti4uLoW9KIqiJEkSJY/6s95+6fnna/Xzz7NhqX8+x097/qXl+1IKYCKAtZoAu0YgLwDof6O0A3SvUAWQrTWQwT3PO3r0yI/88A/tgRSACGB8fzw4MwQQQAABBBBAAAEEEEBgDwiEUdRqtuvN+qXFpW6nG8ex4+g4VvZRvdbKLu1f195fvq3kUbxrN/ZLX9q39Z/9pe0PYF8hs/y0UaB97J+tC7AtAMwfmteYXoLZpgDrFwIcWvBcTzuOl7YbSJsNBH5w+PChV7zih6uV3b0igAhgD/xA8REQQAABBBBAAAEEEEAAgTET0LreaKys1pZXVmuNVpIknlbKdPN3Hbtzn621l83+zHTbzMnX5vOOp5Vs2ed62qzZzybt+Wp/OYLtCNC/dN9O9OVgtgzAdc0IeR9AO2haFmDzAs91pReA2REgXQigdH8VgDmeJAWHDx9+9ateMTlZGTPrLZwOEcAWsHgpAggggAACCCCAAAIIIIDAVQTanfbK8sri8nJttR7FoZnS2135+jfwyx7g24f3axX7+ffN1N2s3pcIYF3P/8TO2+W42XYAEhTYZoFm1wAtdQXKHNlztLLbAJiaAN8+3TebBaZjaeV5nluv10+ffsgPPLMjQGBSCTNK+i87onwdPnzozttv3707BRIB8POLAAIIIIAAAggggAACCCBwLQJmOq17Ybiyurq8vFqrrXY6nbSk30z+0wJ+6a4vr7TTfRsJ2HSgv1o/b+DXt7b/8peZ88ym51JWYOICu2TAft9zfe26YdhzXddzHZXEWcqQ1RikBQimGkC7phdA/fTDD/m+t7CQ7gggEUBWfWCbAmZA+tiRo7ff/qpSqXwtZKN+DxHAqK8A4yOAAAIIIIAAAggggAACu0lAnrZHSbyyvFpr1Gu1eqPZ1Eqeq0sJfjrX37hQ33y+9d347fTfvDANBdYQsjL+taX++Sttk790qDw1cF1PKydOkjDsdTrderN14eJF13VecNstlclynJidBddtImiSA6lNcLMqAFkI0FcFYHOL9JxsyiCf3JzS8SPHbn/1KydKpd103Wx4Um+Fu+6kOWEEEEAAAQQQQAABBBBAAIEhCmipydd6aXm12WzWG41GqxGFYV6ibyaXa3NsU2m/Vjzff579Xf3TdfvpM3b53bqWfmad/4bkwLVP9s33zRlJHUCr3W40ms1Gs1ZrNJqNRqPZbnc7nbbj6Fe94hWnTj6vF/XScoN0DYE9rFk3IHsCuvVG3fYCWFiY9zy//+PY4Wy3gvT7ZsOBY8eO3vGq3ZcCEAEM8aeGoRBAAAEEEEAAAQQQQACB3SIg02utVNJotmq1erPVarRavU6oHeXoJF2rb+bR5ivtwpfuyLfuefva83dpAmha9a815LeT8az5nszpbafA/o37bJW/Kc23p9Tr9TrdblNm/vVms7W6Wms2m2EY9Xq9OEnkldqPo0i5yat+5BW33XpzL+xmOwbmz/VtBYIn/QY9TyKAh0wEcMhGAOnOAjLv92w7g+yymdIA+/tjR4+8+pWv3F19AYgAdsvPH+eJAAIIIIAAAggggAACCAxcQCUqTuJur7u8vNrutNutdrvTSRKVDmzn8K409reT9+w/pjef6brX97Q8265vw/fTMv+1abbZGtC097PF9tpxvXTOr7VOkjhJVBTG3W6vXm/UarVms9FotuT0up04imWfAbutoC0M0CqOdBJF2lF33nnHC269pdOTDgX5V18lguwc4Ht+o954SNoBmioA3883FzQRgC06yFYsmFULkh2YARfmF378x/79wK/Kzg1ABLBzlhwJAQQQQAABBBBAAAEEENiFAkolURTHcXTx4mKn2+10e91ON0pCnc30+z6TbeyfL5Fft8C+b2r9LDPu/nm4LQeQI9k5tjyNN/NtUyPHmozoAAAgAElEQVTg6DAKu52uWXdQbzRarWbTzPo73V6olYpVIqfnyTP6JEmkOEAlKosqAr9YqUxWq5Mv+d4XHT9+NIqi9esU8iqFPAKoP/TwsywEWCsAsH0AbAVAWhUQx/Hbf/EXdtE1JwLYRReLU0UAAQQQQAABBBBAAAEEdkhAOvlHYdRbXq41pIo+7IXdsBvJg3R5Cu84rlrfP882yLcd8eQ5eL6vnq3kN93182jALLNPKwLSnQDWqgPsm2VrAFvf73mu7zhukshz/m6302q16g3pNCjL+jvtbq8XRVGSyLJ/WyLgOk4i1QoqjuMkiT3fK5UmSqWJcrk8OVmenp6aqkxPTBTjJNo3MzM/d2CtisHO3OUz2qUGWQTQqD/00Om0CmBDLwAigB264zgMAggggAACCCCAAAIIIIDAUAWiKOqYB/31Rn213pIQII5UktgO+1pJf7z0hKSln50n20n32qxfpb8zT+zXZshShO9qzzwg7yvyX1sgYLYCNNN+z/M9z1NKxXEip9QNm43m8vJyrbbaapm1B52OMs/2Eyk7MCflSp1/JF+xdrQnRQNeqViYmpo+OHdgZmZmYqJYKBRcz/F8L4m0ZAm9zuGFhcOHFuJY9gXMv/qiCtkUQHoB1OsPnT7te+6hQ/O+72f9CKQcId1pMG0BsNYU0JC4/3/pxNt/8ReHegm3NxhVANvz490IIIAAAggggAACCCCAwHgLKJW0W+1muyWd81ZWY1P2r1TS18//sgX88kg/bYCvHZnyZ3GAPL1Xrmn4n83M8y4ArvTOk4m9I237pVJAOgo6jpmuO64nXfU831exbnc6zWajXpMn/bV6vdaQiX8UhUoW88v/TcW9hAeRSmJZoyBfjtaVyuTU9PR0tTo1PT1VLU1PTRWLxSiSRoCJkrIFs0eASmI5QqL1oYWFw4cX4iTKthLMFh+kc3nXUVKEUKvXH3r44cCTdoCBHyil8mr/LOIw1f99eYf5tctCgPG+9zk7BBBAAAEEEEAAAQQQQOA6ENBadzqder1ebzRWVmtxnChH6URm19mMfW1Wv87DdOYzZfyuWZKf/saU+sv8vK/hn1TRZ4UCtrLeLh6QR/S24b7v+b7vu65rqg+ku2Cj2Vq6tLy8vLxaq0VhmNhef7YXgO+bOgEzTqK73U4UxX4xKJWK5VK5Mjm5b3bf/ML89PR0kkQ6VomK4jjq9cJur6u19k1lgd0o0HE809cwOXL0yNEjR+IkMp/RHD5tPGif7rtOIlUDtXpDegF47qEFqQKwixTsyoW+ab/5tZisfZ8qgOvgh4mPiAACCCCAAAIIIIAAAgiMpUCvF67WVldWV1dXa2EYmor8vmX7ZhosK/nTJf39zfzSje+0eZRupr6mMZ+dNtu1/7KGPn04n+UHjumNn1fWa+1pPwh8T2bRKlG9XlivN5aXl5aWlldXay1p6teJ48i0/jOb95nV/VrLioAw7MVRLBUEnlcsFKenp+fm5w4cODBVnSpOTHjS6T/pdnvtdjuOI8/zpSOAOV1pIug4SpoFyP9NzwA5KaX1DSduOHL0cBxLBGDPMpvC29UKniMtBf1aQxYCBL5EAOmmgLIZoDm4/CL9Wl8FIN8nAhjLnwNOCgEEEEAAAQQQQAABBBDYiwKu44RRVK83l2srtdXVdqeT9vNLt9dz7IPxbApr/tvft+8yk/Ub+5mXmkfia4X0WTN8uzGePBf30gX+vu/1oqhpvlZXaysSRdRq9Xqn00liWXfg++bV0oRPjqeU9PKPZObf832/UqnOTMs/+2ZnZvftm56edl233W6HYZQkSRSFSSTd/1zX8X1pHyjzffm0pvLfFDiYCgD5pt24TyfJTTedPHr0SBj11qbx2SP+tAogXQggVQCB7y7MSxVAv0q2KaB8r38vAFMR4MQROwLsxZ8rPhMCCCCAAAIIIIAAAgggMBYCZsu8OEoazUa93lyt1RvNtlKRPKI30/50qpqtp7dT+mwC75mH4H2fI38mbhbfyzJ+23nPLAGwZfDyoN5s1Cft79K+gLJMwM78lVJhGHW73XarvbyysrgqSUSj0QyjKApjOQtpsG/mzmbK7jha1vYnyve9QiGYmChNTVVmpqr7ZmampmfK5ZK8UOmw1+v2umEYKqU81/ECW1Zg+gTIBoByKLs9gO0dYE4y7SRgPm/6ypMnbzp+/HgUS0GE/UTyFtuwUIKNtB1grVZ76JGHA99bmJ+ThQD2k5paAvNBvWwrgrQrQrZAQPYj/KVfYFPAsfjJ4CQQQAABBBBAAAEEEEAAgT0hkD0zrzcazWZLtsprtnq92KzMzyalbrrO387S00l72rp/rVDfJgTrUOzvstKA7EF3OsFOEwWptDePw7VrJuA6jqNut2Of89drjXqj3jaN/MNEnqqn45v0QSmZJ5uH84kyM//Zmdn9B/bPzsxWqpPFYiEoBL7jdjuyIWAg0++0pF9r7Xm+LweTub9SshGgPO43M33HdeTDS0GBiQBsTGF/JaMmtiLg1M2nTpw4FsWRncPnTQCzYEQiAN/zavU8Ash7AeSbGko7Q23ClXR3gBRF4GgHuCd+wPgQCCCAAAIIIIAAAggggMBIBbJn3FLofv6ZS2YVfavT7aw9qLentzYzNdNfu1Q//f7aB8gygHV79eV/vLZSIPuWWadvu/Kbon2l4yQJe716o9lsNButptT31+utZrPb7dml93bzQO14psGfTNQdrRzXCXy/VCpNTk5OVsqVycrM9HR1aqpQkK77vV4vjHqJbAwoywQ8TzoCOlr6FtodCSXjsM/25RQcyRC0NP6XD5muTUgrAWwhQN6VwDU5RZIkt95664kTx9ctBMi2NzRv8OymgLV67bStAliY9z3PFkJYDNP43w5mTFL0tCOgqQL4zyO9U7Y2OJsCbs2LVyOAAAIIIIAAAggggAACgxMwK9mlzH21Js/X2+12R9bCR2buKQ/I1w+9NqU3TftMtzvzgHvDo/4rfjPLEMzj8XQXPpmHu6afv0zMo7DX67VbnWazZXv4S1P/dqcnc3yZ5Ju4wTWV+WZZv1Ke5wRBwfe9IPBL5dJUtTozM12dqhQLRU/WBPi+H/R67U5HevibxQv2qb3vuVJfYDv6mZm/Y9b5m89iHsFrEwbIUHnqkW5PIJ8jiyGyUEQ59pRuu+1WsxCgl/cyMIscTLggX5dFALIQIDDtArK2/2mmYuOADQsBHCKAwf0scGQEEEAAAQQQQAABBBBAYA8KSD98szleu9NZXFzpylenF4ZpB3s7ZTXL1vs7+FsImwykk355hd1SL922zj4Wz5r59ccCaxUDruvm3fWk614ct1pt28+v0ag3m61Wq9XtdiWHiBO7U552ZNWBrOhPEtsgwPNc3y9Up6r7Z6anp6dLpZJJAQKbXMjz+DhRcdpfIO9YYEr17SIB18z405Z+8sFMBJCv3ze1DVqK+9f1MkwDkXwZQP4JXbMUIEni22697fjxY3ESrrUzXLdDgutI6OHU6vXTDz8cBJ5tB5hHABvm/evbAYpFnMRvpxfAHvyh5CMhgAACCCCAAAIIIIAAAjsnII/ZkzgyTfMuXFzs9XrdsCfd75J03mv34csmrllRupnap1P/vsXpZl6c9E3xzQxf1u6n9fmmu59ZJmBmsaaRn+ea5/dxlHS63Vaz1W516lLo36rV6zLt7/WiKJZ6+myDPfN83i6xl0l3YaJQLperk+XJSmVqqjI5WS6Xyr4jVfSOdhKp7zd9/6Rw367SX9tj0K7WT/fwM0/kbT//fMV+9o58+X7e4i+bwa89j08Pm3ZCtCshXGkokCh926lbbpBeADYCsF9piYQZy0QAnluvSQTg++7CoXm7o2H/bD91ywYQvSx+iZPo7b/wizt3Xwz8SCwEGDgxAyCAAAIIIIAAAggggAACViCO4zDsdXu95eUVaZ4XhaFU1cdmRmlnpOnC/Lwhfda7PifsK0xf6wVo1sqvTXHT5vfpPFZ7dvG8dNfzPZWoMAy73W6r1aw16qbAv9ZqNXu9KAyjOJY2/raSQHKFJI5lKz45Q8/zyuVyZXKyUpmcnpmZmZ0plSZMqwDTBMDRSZzEYaJlTz7ZL9DW9LvyPN884U8X9Zs6gnwLPxsq2FKGLACwn3Btd8O8l3+6NMDsTSCfRzKM1CDdsyBNG2TnQdOB8BbbDjAyOwJkPlkcYLIA7bme22g0Tp8+7QfSCyDwfDnttWX/dgVA/xKA/DvSIoEqAH66EUAAAQQQQAABBBBAAAEEUgGllCnt76w26/VaI5JZtkz7+55Lr81Oza/6HnDbF22Y9aft/vorAvo7+uWzYWl05/u+cjxpqp+oVqu5Kl+1Wk2K/FutdrcbRpFsvJdvIWBeaTr0mRN1HKdUmpid3XfgwMF9+2YnJoq+508UA8dxpLZfFu8nZvF+9gDfVuzbHQDMU/20dsBuOZDFFLaUIK8NyCIAEybYHQ3S/5vWf+aD5lUCtkWf7FaYlTikgYddFWHbB7ietA5Q6tZTtxw/biMAs2diSpd3DvTsQgCJAKQKwOurAujfN0HbUMN+2TM0/3bZEYCfcwQQQAABBBBAAAEEEEDgehfQ2un1uraN//LKSizPx1WiYjtTXvvK2/enD/3Tue66Ob/5XtaUvi8gyJrTm6X+6RTeNY/6pbTdPLXu9brNZrvebMukv7a6vLLaqNd7PTvnl3Oxff8TZUv2ZdqvlQoCv1qpTlUrlUq1Wq3Ozs5UJiu2G18UyV6AKgnl6bu0AJDBlHbMHnyy5t/W9Evn/rSu3871zeTcrgiw+w/K4KZ/oSlfUDKJN50CZK6d9jfI6hrSTQ7S2bst8zdf6fvSab/hSNMD+xbZPODWm0+dOC6bAubpgLyx7xKY5/1SBfCwjQAW5v3A1yqvAkhP2U740wggWwlABHC9/5zz+RFAAAEEEEAAAQQQQOB6FgijqNlo1Rv11ZV6r9dLnDireM+69Es/eqn4v0wp28hvw5L17Pm/jQiydQKubWjvep5Wyvc9qYl3vcC0su/2up12t1avXVq8dOnSpVq9UW93wl7PNgX0XM/x0kfqSuleV9YiuJ4bFILJ8uT0VHVu/uCB/fur1WrRD1SiumGv1+3GcWyW9LuOLCmQPgamA59U+MsHlPb7dspvOvplD/xNMX9aX2Ab7Nm99dKe/uZA9kF+IkdK0wGTC9jOBfYzm0358kUS5mXZtgWy6CCdo5uX2y0M5URNLwCt9f/H3ruA6VnXZ8LP8T3MOQmZgUgaBNzxopuGVoSKVcouF3S9JK4uYHvpZu2iVhT8Wis9fIi9VsrXr0IPK2x7lcq2TeWqSKoSWC0xSBMVNoBrMGvILKeE0CQzmZn3fHqO3/c7/Z/neeedyWTCjAT+bxRm3vc5/p7necl9/+77/r31X42DESDweJsM4mkXsHPTsE3TqtWqP9n/E8sywAjgOMwRJOIL7vmruQkcOGAaQRB+8hO/cRrd8zoL4DS6WPpQdQV0BXQFdAV0BXQFdAV0BXQFdAVeexWI40q1VilXZiuVVqMRRBFCXRMG+AHYRmTLmBK73AZnzWVb/SRTT5gCGdTHIf+IlBHkStPbsbHbb5txGPlBUKnWZmdnZ6ZnSuUSevsbEC4YRaZlGZYNwnlIB4SevDL825Y12D+wevWaNWtWD40MOpZjWabjOGEUtjutKIjCICTdu4WvKIqCwMeuPgn9EfAjF4FNfrT781lxmgCeOaJtQPKKe8B2P4YfsChAMDdsDlMKhQKIURTA3gBS4LM1AMkE3jWeF8B+JAAsG2YcWDiC8JwNP7P+7DcFgd89NQDyCCIIRgQKwKjWa/t/8hPLMsfGYCgg3mRqsCLyEKIASI4BvQCaAnjtPZD6iHQFdAV0BXQFdAV0BXQFdAV0BXQFdAVevQpQL7teb1RrtVKpUq/VgtDn4XuMG5WNnHrUhHUR/xMjkLaZpw4sbejv8gJwkD90++EVRVGn3a7V67VarVwuT89MlzDG34NRgrhLhK0ouQe/fuAHURgappEvFIeGBgcHBgcGB1ePrBoaGLBtKwhCr9Ou1kC5YJixm3Md27Esh1A6rI9RAnEUQtQ/wHzS/FMPn1r7uCca90foOpXvz7p9HGuIKgFJBRCTP6siKA6QtQISiyjl4kgA5AMoLBAV/ayo4MGEjuPYjuM4rus6rmNZ1uqRVWOja8MoyKgACOIDe0ECCsoC2A8TAcZwKCCNPkRqw7LEOCAeBLliRAEEn/yEngjw6j1db6gttY9O/PXWvV/aV5us4nnb9tiqvk2/uP53rr304lWGsW/n+lsOVlRFzr1g359fumExBTr09Idv27t9yjAKgzf935tvv7C4mJVWdJknvjX0R0dkj4O3/8UHbzp7Rff/+ttZZe/O9/4/B59pG8bo6N23bt6yqBvl9VeGxZ/R/us3P/6ALD7+oc1PfXB08Sv/tJds7bpn+7XfrrVDY+xtFz78uYvG7aUd0dRdN22/5ZCs++5Lq5+9YGkb0mvpCugK6AroCugKvE4rAFCz3emUypVarVat1n3fB2u/GQFWZMU46tCT80+PrUNsq8Lw1FC5VI59SiyAGB5l7WTWJ+U8xgr6zWazXC5PTU1VymWY4NdshqTSNx3wGLDsABZG6B7btum6di6XX7Vq5Iwz1g4ODubyOQtIhDjwfa/VDiCYELrnpg1degzwh1GANBEAIwCw28/J/SY1/knxT915PAmV9gfViJEBIKBNJ0PKCPIKcOs/KYdaGJG3mh2YLqWaisjsBqgaDDO2LdO2AfAD5ndsC5v/mNwHl8UP/DNWrzlzbCyKlAoguTxCH4DAoVaFoYCObY2OrbXRCID8CQscYL4Asg00YUEJAYQC0EaA1+lDv6ynVXnikYu+eHgShDbZlz167z9svtaYuPGj39tK1IBhDG+8cOcXFvkX/drW37v/xv2yzf5zdv7DFRcv65ksYeOaAlhC0RZa5YXP/tpj9zRkiQsufO7/vWjsVd7F62xzpzMFsG/n6C0H23JBLvv4Bx967+CSLo+mAJZUNr2SroCugK6ArsDrugIkyw+CYLZUqTXq9Vqz2WrFUQgSf9C70wQ/aK0nL+wdyysJkAOAnY6gSyiA1MKcZ8fQnzC3F/jNRrNer1XK1XKlUq236mDtB28/mvMZlgJNADwAh+y7jtOPYX6Dg4MD8EMxl88Zhgmpf2EUYNR/GEWQhg8kA2wFVfxIHGBSILT6kc/AbbJNPxXgz2n8mNsPcJ8696onz3wAnTKdEEYXYDQAn7IgbITaogvArD7mDjg5kbG3Cf5/TB+kJj+o/EnwD3YI+IzogzT14PvB6Nq1Z46NhmGIB4+iDIokoEQGeAM2Wq1U9+//CQ0FRBWADBbg8H8LjQl8ImlXQBAGeijg8n8NZBBjdnfQObfP3LDuusvHr/vF9WO55T+YV2UP7f3X//rjDyjMlt7mxZdMfe783Xd+9ZrdTA+MXX7p05++YHixjb7sX+uNddu2v+fKV+WYX8WNLAcFEO6//prHHxBKZewDVz33kfXzHfLkw9veck9ZPn0dyBAygNbYcMG+uxYnGHkVr+mpb2o57op5j+p0pgCy34enIGHQFMCp37V6C7oCugK6AroCr4cKYJMaJO3Ts+Vmq9msN5vtVsfroNZdhsNLch2eMBn7Fb5XEf/ZFH/IvOdEeQq2k0F/oEIHdAsgGcz2fuC3O16r3Wo0GrVqrVKpzcxOt1qtTrvjeYFC49Cop0Z/GNu27bpO3nHyhUJ/f19fX//Q4GD/wABsFXcE/v9Ou9Px4jiyLJtgNo4CADk9bAI99BFo+kGoT/P86JyYAuAoQo7yj4Ac4H49kR7ZjH16h+f6iX0fdM6KRGCgDocBAwsxAkByEzAmQKQDpgNBBCZ2+h3bth0bhP6WZanohMyuxRcA5TbNMAxG146eOTrGFAAifn7R4cMxAodQrSYUgGUB4JcRADSlMHUSitHAG0JTACvy2C9AAaT3b+c2f2rzV64YWZFjOrWddJ3RqpFr3zZYNMJDB6Y3/MctN718/9vvq+EO7Muuv+qB960rnMzeDn39/o1/S6sbw5e/67nfGj+p1U9mV0tddnnA3q7/9jdXPyIcwBnnfe+/X76p9wFmhRLjG5+745LTvGfu7fiz+655jM9900c2f+8Dp5GsXS7S8twV89yjP0UKwJv44cQE0H+58YvHl/JwtlMSIXvw9ruW7KPRFMBSv8H0eroCugK6AroCp38FEP5GURjU6o1KtdZutRutJprqJZwPu8skyydwm+j9WS/ebe7npjEm2zFTAKgZfkY3P0zT4zD8KAz8wPP8ZrNdrVRKlUq5WqnV6gT7IYofSQZK5qPEPVgfu9+Obff19Q+PDA/29w8N9OfzBYzKh4w6H18o6CesC5hWwXsVOkAZfjKojzr/CN0lq58G+NFFpi56BMP/UCLPIQCi9ke6gcByeiOpGwRwO7r4qZ6ckgDkA8YkEsUC7X38v+MA6Hep0W8Dc6FguQwc5ONUbXliHsC8gIcXBOGZo6NnnXlmEODsgLQSg8/RMmK4GIoCGB0dtWykAHhgIssGMuqOVDYgZgFoI8ByfwsskgJAzLzlcx+6++LXuhjg0P33b2SQbxjGyJ3//ZqPnyFF3L9z/e9hBEBu8OYvbL71gqU4+dtTh3cfKOfPPv+Sc4uvOfxvGMYygb29j4x+/rAIpHM3/+mWW8/vdWu2915z3dM75JOLr79m5/tOB9roBE9ZWHnx4K5Xgg1vffOm0df6/d/7VJbprui9s58eBVB6+ur/tHcXHNUpyE+81sT+5ye8kUt+bv3Y0p9wTQEs93+69PZ1BXQFdAV0BV5zFQiDMAz9drszUyq12zD6Dsb4gWKc2vRpVC9NcGpUI5aXxDhZMtX+ZyBNw+wELUMiPwrWsbUed/yg2YBAQfgfxAuAr7/danmeF4Ro4pdxeiDaD8Gab1tmoZiDHL+hob6+vhy+ioUCjAaMY8cAhI+rB5T8D7uHKQAGiQWAPKB/pAIICH5nlfcqlIDb+0p6QGRALBQAV4gqQvifQT16/plKkOsOMJ0mArDtABkVivuHqQUU4QdYnwgA0v0TuOeiw7nwREXaQXrXdLkU94DihDAIzzrzzLPGzqSaKApADAt0WWEv1WqNjABAAYgKgJmFVNufxgRkjACaAliJJztLARRW5RJVvOdxlp46jtNBBb3jzi9fs1uO+Ozxp/7iXeMrUcfXzD6WCeyFL3z2w4klfsM179m3Zd3cc27v/Mbol2bk/Sz/8pqp0BvxQJbprniNUQCTD257y71kQjkFCuDVuT80BfDq1FFvRVdAV0BXQFfgNV6BMAp9z/c9b3pmttPxvE7H8z0aeo/5+TwtXsLnU8hW4Us+Q4SCKXt/14mTktyE1jXgftDbB1Gn02k2m/V6vVqvlyrVaqVSq9c7nU7gB4EfIkCFxnoYhnBIYWiapmPbuXw+n88NDgwMDg30was/l3PjOPZ9oAYwCBCF+JTdxy12hP3YykaNA2oB0AwvkF8RHCn7POLb5HchNYgxoK0rhQDFA6i5ecoLQFF5aCxI5A8sqyeeACQM4N7H1j7K+rnNT7CfyQRZ3cTRfRIoiBcoOVnG/Cja57wCRvdED4RRuG7szHVnnRWEoVAAaeKAaAs4GFQB7LcdmAhg2XY6/E9kAMkVpnMkVYhWAazII78gNmi/uOfaW/btSnz1r0n3e7ZOGQrgdOAsXuXLvGxg78m//Jsrvi1egNHxp748l1vxHvgvW6//oZyQTs57lS/tKWxu2e6KXsf001IBpFG3pgBO4W7Rq+oK6AroCugK6AosXIE47nheu92BNL16w/c7gR96Pun8aeA7omcZ2McYVKLs0S6O7WZl+ecofESm7BVIsgAA2mL3OjZgcl6n47Wb7dlSeWZ6Bg6gVmu2mtCpB9ohJMAaRRF0+jGFH4bUGYbt2CPDI2vWrB4eGsrlc67rmJbp+16n45umYVu2AWMCIFoPu/2IWLnBD+cSRiEO3+PAAZXCTwr8tKYdT1Yi+LOde9b5I9IlXgBN8ZQZYJIpQNrwzAVgGS0J5UtmBGCfn9r7Ti7num4OKwSFwiISsuft8fVQ7EKKZyHkzQoAiCGEIlNsABsA6IhQAUG+iTedtW7dmWcFQUDiDeWAoH4+chvA0tRIBWBbY2ciBYByB0kBYAqC7jIaCgAHgjMJw1APBVyBL6ATYYMMop4bgBd6E08+fdeDLz3yYmuSZOKF3Pi5Y1ved9HH3rEmraJNtiNO8srze7/45Z9sfb5V8WC94TMGr7zqws+/f3xDD6l1ODmx756vTmx9Tob85eyxnxnZ8iuXfPrfrktkC+2p7Vt3//a3yz1mARiG8e5Lq79afvsn909IVa/9/Y/e+450iWUvLzYnS4x1h88oXji+7tp///PXjY8UDONE/EJ46Ik9dzz40iOvtFhA0fM4ZZ8wufCBfVv31iamBVoP5cbPPmPzO8avu+q8EziZw9ozj+753DcP73oF1x0qXvbun/3Day/cVP3e22+akHPsAkIgaL//+xMP/c/pvVMeld3I2WOjg1ddtvHm3pVP1ScTll68+c8/dOu52Rs06wLoTlNfoVvFaE8f/tq3nv7rfy4/I1UdPmPwkl8ev/XqCzetkgN+5fH0nTDPc0aE10Lt3HbjyJ6dE1ufOLJbXXG4k4sXXvjmm6695MqzMjmTp/IInNSOepzOfI95qg5XfnrLtityhjez4xt7bvvW5DP0CMDjvO6mj16y5fwewfiZRzhnj5+/Hpds3fHJ7be9wkehEvWyDp0eZGLm4cpM0ZvzWFGRx9ddfdXPbtk4WrANo3Twrj/bfcteuqfnvGhrSRGKt971oZthuGNrYscPPvuPh3cdhZPd8rmP3r0uc2NkvyJO6vHRKoAV+K+X3oWugK6AroCuwIpWwPf8ZqvZaLXq9Xqj0QTIDag7AKysovn4iAjhJ41xAiO40qkAACAASURBVJCpmX6MgNUJUKIeomLLjAyM2AN/vmlaURi0Wq1yuVypVmer5fJsqV5vNZsQLhCGoMTH6XgmavJjPwggdCCK84X80ODQqtWrhgb6+4r5YqFgOw6iczCxxzFwBH4QAPw3LVqX0vrp/2T2j4FTwF4/wONUPj9jbE7jV7n9KpOQuuksI8BtQXw/n22SXSiq/BgGIRJIlmGA0rQHWE5bgya/Zdlg6IdxfWjupz4/vDhREXaJVILq4SPIJsOAJBDwdZDUQQb7JHlQ8QMc7SdpjpCeEEZhGL55w4az173JFyNAbwrANKs1UAE4OBHAsmy1ZRwHmNy3VAFlEDBiIwiCT93wiRW9s09tZ2a1Mc9fQE9tu8u79gkogGxft2sM3tTeD9/89PbSPAd49jnbbr/iSgFdqb/fD97+V5vHv/rANY/1Kteq9dv+4qor+1PbbBy87daddzw/z15WrbnzDzZ//FzbMCZufP/3ts4dBKjWW5gCWHgvhrH5t7Z85fLcQhTAwtVIjpMOqPXk1u1XbONkwV7nZm/53Ja7L55nVkHj4G237LzjxTnr2YM3f3bdk388gXborBy6uv/Gzzy+dWr+uylXvOlzH7j9wgXyETLj8eaGpWddAGvu/dr7r1Uk0MrcKgtX1c5d+ZErvkIBkK8CBdDa8aUHrtm50CM//t7Ld378vGEp+VIfgZPeUY9rvAgKwLj8XdUPzFzx2/uf7HVOF39k885MDmLryb/dfsXXe9zAmz5w6eYDj98mszNPlQI40YNpFNZ9+RPGLXcd6U38US26KQAD+I7Ly3fdvP2W5IsFeQF7HgrgpB8fTQEs73+49NZ1BXQFdAV0BVamAlEUQpB+rdGo16u1OoXmR9AQV2PlCSOnD4egLFEAiJVJVW4apvS5VZMZPpLB9SDzx5H0YWh4HiQJgMK/Wp2Znp6Zna1Wq51O2wsgZRC85bhDwPy+7we+YRiOZRcKhXw+19fft2pk9aqRYczwt+M4DIJOp9OhMD9MD5ADg2z/OPBBLICtbmrqi4QB6YCUj589AXDAmAig0vj55Al1U34fwX48cWQXIjMGHM6YP9HxkzGfZushCyF7p7hBy7QcGdqHAn8gAWh3sCiQCujnp7Q+E0YViEIh2RUHLVDsInAlfPC0GTlh2ipQEWg4oERHmmgI1AhKGEBncf55561/09lBEKAzIcl3pEa+UgHAUMBnn3VscxSGAuIIQNy+9PxlgEPiSOA7SlMAK/Joz08BtBszex7e/eH7ZiA/D18ZB/gre674zX090UJy3EPrt335qisRB6bB84azioeOtuY9vbSAvD1x4298b+t8LANtgoO7s8Pb5m59AQqgsf/633j8ger8Be9f/9BXrrrMnl8FsJhq2IO3//kHb4Leo9F+4ls/80dH1PjxHjuWPfY6pvLW39t2o0Cs7gVsw0h4kLQKwHvgD7de/+SCN5U9cvdfX7NFpSfOWfaZv936rq8LQOw2WWS3/7aLpv7gQmYAFlOcU79VDG/Hl766MCY3DIMj/V8FCsBoP7Z99M8W4FSgfJd9/JqH3suBiEt8BIyT3lGPa7wYCqC/uMFuHZr3KbA/fvuv37mRt50d/Thnh6mb8NQoAG/HnfepEZ49793CVZc/dcbTqQTQXkvNoQAK/+7SrzT2ZLeMD4sxnwrgZB8fTQGsyH+/9E50BXQFdAV0BZahAnEct5qtShX+VOv1IAzIjA674u43DbADoGgZkACP4+BVj58HxQkFwIcoKXSkTuesOfKvU0od7rdRqTUmj5eOH58slUrVaq3VbIZRRLPqjcgwLdv3PD/wozAMwiCMw5ybGx4eHlu7dnTN2mJfsdiXd2ynA1mErVarDaiUsugsQODgEwgpxI+E8jy7gMA9MgD0CXsUROSP58pR/8hZiKYh3f8XlCu9diQ9OEwAa4TcA/MDqesG+w0pBQELQ1P6IMoPuv2ObQAzQiYCOU5UH5hGiOJ5yVmQ7AJJMQCgj8eZOiH8VQwYnNRATAfqD9A5EYG2AvkLyBtEiQGZDkAIEEXr3/QmNAL4uAxZP2iiIZ0TEiSmgXGAmAVw5qgNlyAyDAvN/rIkeg44BSAlZNAUwDI803M3ufiJAOde8NSfXDrOxFMWhdrFLTe8++a3jxSM2oHd+27828OHBIVu+MBV+3CGfNZQgMeRszdtXLdplXHsuSM71ArwQSIyz/jPDfuyay698+p1I4Z3bN/+z90zsUvBlbdddPgPzjm4+/Ahw9jz0J67lNb/jHV3fmT9mXTWY+s39+/vaQTI7sUwbHvD+Nhl6+zWkekd6FMo/LvLp244r/ssEgw8B5MXipe97YwNxeYzT848k8ZUQ+fs/LsrLraz2oqhNTdvOX8TwuVjB5//+4dnnmln2Zauq5YJ54fPCmeNXP2zg8aR6YcmWu2MDiJrBHj+sY2feeGQbW+6cP117xjbAHsMD/3gJ7c8kdAx8+X88SE8/9hbPvPCJP+S3Xh734d/bc922TuJJnDBFbpVjH0719+C4x7wNbxx/N7rQfnfnjq4devTd+yTI7PX3PuV919rT+16clItTKt0Dk5cv43C5OC16UObv/fBUWMBI0B4+LbfeOSOKaOwYc3HfunNl6Dsv3P0pS98dSq5nVOhCUt7BOBQTnJHPb44FkMByGp0OxVbtUeeKk+mFQEXXzL1uY1412SyIfEWxBveqO36YflQltk6JQogay0Z3jj+p1eN5GF/zWceO3jX3lo7hO+Km+2JHYc847mJDz+oLl/u2ut//n3K9zG2fvP4SHZYxtwijX7lG5s3H53fCHByj4+mAHrchvotXQFdAV0BXYHXcAXidsurVOlV6/gemtMRaQJmi6TpzwPqRARAM+vwwwTXYxAgBwNQ5xt/iSAmjv3i2PC3bNvreLV6rVypVCrl2dnS7Oz0bLna6gTkRCf8CRATFP6+53le23NdByP84bV69apVq1YVi8UoCFqtpu95YQQINgx90wKHP+wWzAKE36nXz25/RKQxmBnCCFEs6v9Fk6Am8VFeAcf+Mfa3oKePZ52C/WTmZ2qDhvlx8B7K8gEZI6DGkAHQBhBqBkRu2zaI+2FaH8f5OQC4OWcvRCWCmiPISB/WReCeRA/gJpMcArrZUmIAvko4gZGDDOFgoLVPAYHAFQB8x1ABx3YsOAqgZxzHptELcRytWb1mbHQU4gBJAqACHfhnvOKGWa1W9j/7LGQBJCqAlOY/NQiAdQFY0hiMAP6nbrjhNfykdB/a68AIME+1C4NbbnjXne9eB55bemWgYKY9CJ+mwZh4B7rxz7njT33xXeNi+5+47/6335+IitmW3O0tTxqqsJfpp6/+2N5djOxG7v67a7bg3/gX0upne79s9E0GieGpDa37yl3v2azAgxFOTuw/0L/xsrPn33jGJG8Mv/vS//1bF0hCQThx37b0qeGcPO+um7bfckiK+c5Lq797Qar0YDmeGDrv4nm68V2VFKSKGyjtv/6mtJyhKwugNTFR23A+eqeTV2vr5++7ca/8fu4F+/78UlQq9Hwdue2j37pDOt9pL0CmJW6P3vsPm9kFsDK3irFwEmGGhugOKaATzSpBCu+89LnfvQA1/AthucqLh4+tW9+V2lDZ8Y31d6uxCIO3/9UHbzprzs1jGMZiHgG5CCe1ox5XbrEUgH3t715z7zvF9t/Yf/1HH39ApYFKikc3lk6Tg2Ft+59t+/DuhIg6JQqg64H93Y/e+87UycH0vsmRC88Zo/dOFGvSgwLI5TZv/rmP/dJ5b11lGO2wcNbIcM+vCN7nST0+mgKY90tEf6AroCugK6Ar8JqoAOK5Tser1+owRa9aa7VaqdFu1C4GaAzSccb3rGzP6v6pIU1InUPsOInfNCMEwhRab5oW4VjP6zRb7Wq9US6Xjh+fni3NNhuNVqsNuN2wTBAFSHcehehkEHBzuWIuNzI0OLp2dHh42LJsnEsH2N7reJ1OB8b4OTYdgWVaYRQGvo/DACnbj0wI3EenLje09gXrEyqmND4CpeQCkPY7+/qxN66G2DFpQLMB6LLSzD0aX4BHlyQISAw/TjZAkG1bgP3dnEuO/pSSAraHgoQIxA9oMCBvAfsUsP8esfTXjOIQGAbx+9OmeOAAdvKhCiGcnTgFoNePUYOA9g0QGlimYdoWjlywLRwjiNILihlE/wGSQXH/wMCaVatDPDEe6WdYIANR7AeMBLArler+/c/atjk2tta2HbJaCCUBYJ/mF6qyURygYegsgJX5eli0CmD8iksf/tQFY4geM4JwBQySA06bxhmFZoGr/fEv/PqdF6bOMIvDCTYs5C2HVWtbf+9+pYdXwV0nSwFk98Ke//lq33PjmWoYcyfhHb7tPz9yx7RsEmwOP7c7nZxvGOPvvOD2Ld3pcfMcQ8aQb4xvfO6OSxgC4QpZdfqictEn7rvv7feLEOBEMxQmtt739m2ycLL3rExatYtX6lYxsmwRU0ipCmaE65moOVqotf2Pv/rhH6hQxnXb/uo9Ekhx8ljuUO9ExiU8Aif4DphnR0unAObcTlmBDGf4Zd+cc8Nn9SCnRAFkL6uRK1577UXzJIaePAXQTfZh2RaiAHpfjXken5O/bVbmC1/vRVdAV0BXQFfgDV0BwPie79dq9Qb8adRrtRDQo2j40x1dHkpP4/GgZc7qeOzJI9iFjziIjlLuqQ2NcJ/06eSkhzT9MKw36rOl0uzsbLlULtdqNL2PYLZlWoh4Q4Lf2JaObNsZHBwYGRkZGhrq7++HQX6gjre8ju95nSAMAx/SCFnkD1tg9zqp+WE6AJvaE7e7IGgVjQetZ8KhHIaXfKIm9MlgP8Ty2CJXyYaCxxUDwLl2vBUK94viCEA0GPlB2e+6ju1gjp9tKykBOinoOPgGJcoB3uL+P00OwMxA4gLwM1oLikC6A4LUaMsnUQL5G3CIIW4oAi4B2/xArCic76AdA6b50eWzTBuUCDRqkGYPGJZlhUHouu7IyAhdONZ+8KhE2TUEH1poBHgWhwKuTQ0FTIwLyr+QHgpgGGYYhp/8xG+cRo/p60AFYG96x7pNEsV37ODk7pe8jLBcXPrb//jLH/7BYi8NgfMTTBYwegwSy/zd+kR7U0jjZCmALIBHMfA8GXzzSAyy/eezx5/6i+5peTv+7MvXPCYnYK/f9o2r3t0zC2B05KbrLvn0L68f6zETQVbPgqLxD25+6kOjmdpkyJTuiQCTE/u/tuvwjr3TB9rhpBpDkF7/RBSA8eL3Nv7mhCgYBP6F+6+/5vEHBEGnc9RX5lYxMmD4RPfKnHOcuP/+t98nIpRUZANuaMGJANOHdzw68eCPJndPhe2qDFnI7D+5BEt4BNSW2iezoyVTAHMjHnvF+J/whs9wc6dEARi9swDGLjjn1l+/iIZ0JK+TVAGgHodjGpKNLEQBgCBo0Y+PpgBO9Bjqz3UFdAV0BXQFVqgCABvDMKygr77ebLYgSx+N3JkYPwntSx8Vz65HMoAD8BD2ceuW2v/kBYAfbdNmlbsB092brVatAVi/Wq2Vy+VqpVYH2N+GEDlsuZPInxrzYBNwrP6+/r5iob+vr9jX198HLxTzA4zFAH+PRv+pDHxMrkMFP7T74Z/IIBCcl0gCbH1TJn8Sik+nj7J8bmZzMh7a4NOpdQkkx7NU1ntmK3hYAHna00sQcsb8PgDQjgO6ehtHHdAmJV1QKprMAUwOiY8cCQ4VV6hmE9DBgwEBpyIIgaASA6AaPIsB0Tz9sQ0T9AeoQaB38BDB8A/uCe79c/+fOAJFGQRBEIXh4PCQpCTQqfC5w5HgeAbLtKtVmAhgw0QApACQf0A3QTIXQmIZpST47yDQFMAKfDUs/Pdm78gdv/Ot25LkedL8Z/92e6KD7EEB9MCZPSiAHt7p+fe1ZAogs5eukQdzdteLX8hWIx2DJ6v3wlHzTwSwcxe//5J//NB4MuwwfRgLS6NhyXQlUxTAoaev+fzeHQsHK0Lk4wX77lrACNANiVlUn76L7HXbtr3nSqZRVuhWOZHNO3shu86RPN6ySMZYAW/Og+XCqa3/5Z9unG8KXbLDeSiAxT0CsJmT31GPp2RxRoA5YzKNXrdutiDdNhbYefoxOTUKwDAWmAiwauTmT11168ViWzg5CmAegcx8FMBJPz6aAjjRfxj057oCugK6AroCy1YB6k1TG3xy6nir1Wo1W22vw9rvHlF26ZHxqcl9MlyexO0C9li8zYJ4BHUwYy8MPc/vdLxGo1mpVmdKpUql0kCFvwcBfh7IwzGyPgQJemSjvN+27VwuVygUBgYHhoeHC/mC4ziFfC6OY98PAt8PQozvI8zMOgToadNGCL2jz19F/FHeXiq9nyP+0NVA3XJ5AWEhAYf0LtEHygvAgwwo5C6ZeiCBf7h7GgzIwJnM/ID3QUqP6JpoDiqeBP5z9D6+hzxLHMNgQjo2CS3Anj3KHNBdAEWmEAHZLRkcINxASAGJ3QfRBg4U4B4+wH2S9GOsn3AT0PSH/yPOpx8N5imo/c8bwI9QyBD4QbPZ7B/AjrEqCKoAEmoIrAcOUAA/yaoAyDBCDEg3YaKuCpBHeijgsn03qA2f8O/NGS+3gX+hNzJW9hMd4+lEAfQwNWRO78QUQHqcgaw630T09tGJv9769C0/6DUc4fwLnrpDhS+mjuHEQuVeFMDckQe2Pbaqb9OFI2caRvnFI9tfVPmNJ6QAsrAQKY8f/+XfXPFt3kLhqsunPgXRifh6zVMA2cpAjsNnKQJAvXpiudaOO7/alVRfWJUbP3ds0yrDaJS/9kRNQvFOkQJYyo56PJHLRwH0cFUsjQKYues3v3GLYhszmw0PPbHnC3+//4FXepxZMq3whF9lJ1xgPiPAUh4fTQGc6D8M+nNdAV0BXQFdgVe7AgCugzCMomqlVq5VO612u90JwgAt1ym8Rj8mgHbucSi0Lx1xMp5LdB24+hFjB2Hoe51Wq1Wt1UqlUqVWa9QajWar0Wp5vheGIcnQgyBQDAK6+t2Bvr6BvmKx2NfXVywUio7jUBcbEC8gYjgRgrrgVAcbO0+nA0UDUBs8Po+H2iE1wGiZHesEpAnOc6efT5pb9aifpxl2UgrYiMTuYTQevxSEZ689Ch9QwYAmeRN0/YL9CWpjdB5sTU0YUBUnAM95AzgMkE+UP+AIAKZx5JjFFcAGABI+hMTcKNxPKJ8APTAs1OFnsT/+Cz+lAyS3Pzf52fEPCgHB/ugIwDxA4gGIPvA8r1qtFovZIeJYfrmrSDKCFMCzB2zHGBvFLAB1CyrRCFZXhiTQz/APbQR4tb8Yem7vhH8t7hqfBn81P/+BtJW9F+idu6uF9PmwdA8VQEaif6L+vNrjyRoBssbmJRgBjIzWvacR4M4vX7NbDhCNAFemC+SVn/nnp3/7voNPZlv0qVD91NK9QhMy1e5lBMhyEMamD1zx8H88R6kMMp+eWAVgGNN7rvjP+3i8IPT8N+75mAo76Ep5WDilr/cdvoRb5QT5lPM+SdlpBanBhCegALoeinPP2/kHl1+sIiQzn54aBbCkHS0zBZDR+feSjSzGCDD3QctGZvRiFtrTh7/29T23fbs8mR57obInT/hVdsIF5qEAlvT4aApgRf77pXeiK6AroCvwhq8AtN/9gFT3pVK53fG8juf7nqTTq/Z+plLpUXaZDzjaX/nRGekiDiSPv9XpeM1ms9FoVKv1Wq1Wq5Sr1Uqz1QK6AeT4ETr00X4eRgD+TTNfAG1/oZDvK/YNDw8VCkXXcSwA7SEZzxHgg5SfWsSgX1Dz6mVuPSF80LzT+D6iNRI/Ayftp1r8HIdHgf54muxcIARO4/+A2OBRfbhEoqaXLH3E8SoFkLr8oOsHHT3NyqPoAxV3j3Cdhg8IYk9pKIgBwBEBSe8eXBH8PpsAWMhByBiKA2Z+ihhgmYNhxDahdMTzKOe30GyAOQM0fgA/R6AP/4Ahfwz7iQQQiT8hfIH6+BkG+1M0AFIJMF/BtNteuzRbyudxQJN68VRIwvBGFMGynAXgmkwByBnjGYl5RBwXYiWB9TUFsCLfaif8a3F2BN3YB6567iPrM+A8Hf8+/yEvAddlg/qSSYEL1+VkKYDshPM5OYXZnfXceBYhLCYO8KJ0gJ/sITy0+5H33nlEKdKNy99V/a3xOSebjQO88KLDX7gw07XOXK9eWYxzlA4ZCmMxFIBRvufmbZ/lyYu5m3//gif/aO8uOtD+9Q995arLUmEKK3OrdMUBnmC0odR0wQgAVfheWC7z1ORu/tMtt56fulA/2D70xzI1wTg1CmBJO1pmCsDIsmZr7v6H92+RABHYdXZkYJIvkCnLnKJlMiYMoxcFwOflzWz/0v/48O5kXOGWz3307otPNg7wJIwAmad+sY+PpgBW5L9feie6AroCugJvyArEMfTVIQbf96anp30v8Hz4gwltypJOpUk1uJPfpBGdnmCHS6OnnOLk4f8UERcFgef7jVa72WjUatWZ6dnZ2VKz1eq0O0GAqfthAEP34tgLQLoPqnjbdt1csQBd/lWrRoaHh/L5PEBQ2EUU+L7vBxjEx3iYY+tkVB0Z4GmEH+f548g+7B8LJcD5/oniPwa5vQo2lNl4qL7H6fXS7CfzAI8viKGTLv1nWYqRtg3edRbDc8fcgQB/cLYDKsb6UhQfSwmS3TA9IbGAiYlAPqCLo86QuQIO+xOag1aXlYGFiQHDc8/eMh2G8BYYD2iAH2B9kFRYFggoJI9AoXs6HwD/RFuoyH9kDWzgeQj504gCygBAFgBS/m273W5PTk65rqMSDbAIeGEFz0dRbFuoAoA4QGts7AyKAxQLBkUt4HgBHjmJN5/ESoQ6C2AlvtYWpADaR/d+9Oant6cm23PWevbv69kxeMlRt6cPHzLWj+NwuyVQAEY2WrxriFpqN1PPTI5s2sAZeidLAWTz7eYOBTTar+y77b9OX3bH5VfOdxYLVaPnUED7yZ1Hhn9pvGuYXLdsvjcFkM3eN7JT3LqzGxZBARx6/F2/uf8Z1VZdFAVgTD647S338gz2TecOPvMiZ+llXQB4iVbmVjGyZbEHb/2Ta24+d06uY+hNvFSGsYiG0X7ykbf84eGK3EaXfTw7cjK5vU6SAgin7vrt7YmgffkogPl3tNwUQHbqxAmmYCYUQHb4SMZz0X0uQgGUXnjgwODVF3eNsezO7e9FAfTi8k5Id86jAliIApj38dEUwEr850vvQ1dAV0BX4A1VAT8IOu1Op90uVyrNZtMH2X8QBfx3OIRYiKQAB1sEewHnGjjDXoz0hLp6qQAAFVPHGNryYeQHQb1er1Qr5dnZUrVeqUKYX7vdBqcBQHSwzSPkD0No4AdhFBYLheHh4dUjwwMDA6jw73MdB5rhcKRBFEOkXxyDh980LBrSp6bcKRUATaqXEH9iBbhdLh1+CvVL/gnLIP5HaI+udEwIwHPFGQWp0D/sRlNUPywQJZ1/qhhge8sGqJ+HSHxqq0NsnvKx43g+cOZT0p7MDgR6gtUJCVFBfANNIxTCg1gNQr2oFAB6g/5EyWg9ImIs0wJAb4KwH7rw2PGHGX6W6bigRiCvhOu6LNJgWz+QF/Qj9voZxts20xrU/pcmP54bjgiA5ZD4wL6/zAZAIgDGNTp2p9155ZVXaJOKb8Fbj3gQZixsMALQRACkACykADgHkSkAeniFStEUwAp/mWX/Xl5YlUtS6DxvMgX+4biShn9WQW0YxujITVePX8Ja6OYze4/seHLmmaqxqFl9sOkeRgDD6Oo3GkZh8Nr/MP6+swjahYcOHNnxw8ldR8N0kvlJUwCZnjZu2LY3jI9dts5uHZne/WJrElzdPA5tno1nR8oZhlEoXva2MzYUw0M/PrJL9YMNw2CpOcODwlkjV79z/fvOOWN842hh6siTe/Z/ZttMCpR+8KH3StRZ6q5oz5kmUNiw5rq39Bmt2iNPlSeT5qhhCP7Mtm2NDZdv/JP3nL/JLe9+auKLDxyZSK+yOAog4wVIjo3SIrvu4BW6VYx9O9ffclBVz7DtTb84/ul3DJJQqXN08p9+NPnQRKt9NoYddLm7z1p394fWz0mHz41fPD5e6IXl9u0cveWguP0N46z1d15/wVVvsQ8+dXDrN7ss66emAljSjpabAjDa+6//9ccfaKT2Uxi88pdGzjTm3PAGpYfg0IqshwXeOXvNlrf2vG+FAiAfBD6P171j/aYNay7ZkD/23OHtD/7ojn2KtRq5+++u2bLK6J4KYecu/sWxtxaNYwcn9xjnf/9PL92wVApgSY+PpgBW+L9kene6AroCugKvzwpEUdRqtRvNZr1er1VrIWbpkcsdEuRkMjtPXKcaANS0KMGf2syAS8m8zipyWgr+gYpvaMg6iCGbuKNqtVoql0ql8uzsbL1e8zqdIIoN24KpfTiWDpP/vCiMcrkcZPf3QXz/8PDQyPBwX6FomHHo+zyyD4cREJgMQj8MQ5L9G4aJjn7KuiOEzOp43IMk3knznpvtMWTN4zkBhKeWeUTch0lmdBlSSB128flbMi6PKAfu3lM4H9IE3C2HoYOOYwPsdyAxH7B+MkSARh7ywfIO+EjF6C5pgqJd4BxD3ohyL1D1yS5BbgEKBxBUjrn9lNFvYXq/NOWRnwGRPhATaEVgCsBBCgDm/Cm/vwolIO8/df/FzkGD/4gasDGxUH6l3j/+kfGO+G/DMlzHbXXahw4eRJJAbie4w5BW4hsuNmLYUdoIIBSAigEUpQmOJ+RHV25QbQRYke+yLAWw4C7ta3//V+99h8Q/zI3I6rXyKVIAxtz2YK+9nBoFYBhdrbweu1iYAjCMRVVDFXARIXm9fel0ZFN3/Wa6z5w93IJtJIMcBX92wePsGsMb15y5b4Z1/YukAIysIZw2OF9ew6KKc6pskWEYGWH/fLcynuBEekzjvDc9Va8Xlgtf+Ox/euyeLoJMbWdozWWrZnaxo+PUKIAlIOjRfQAAIABJREFU7ajHCb2acYCw+UNfv3/j38oYxa792XbBDtvCK6WezS4BS/dhbjireOioRGOSEaArCqHXlRq+/F3P/RbpaY7c9tFv3ZFm3NTydFcvlQLoZpcW9fhoCmBF/vuld6IroCugK/A6rUC73Yaee61WLlcw/Q4gIkFFdcaJ5D2ZUi9gihEvNNu5XU7+AALcJgx+c2zHhDHvRgeEBc2Z2dL0zOzk9PFyqdTGDH8U3pNi24LEgcDrdDzDNBzbyeVyQ0NDa9asWbVqZKBIrX7D83zP84IAMvxRSmBRth/8k7B+ZERRQOn+DPjF3I7oX3LujThGnJ9gb9LLw4ocfkeacWFCoP/MGgDE6OTtp6Y6wnubk/PFVQCwGQXzOct2HctxXAjxh2F5rDOg7YU8BwGIABkdSMwJayvYYcCaAy4w9fNTGQXyPrr56dQp85AICzTxm7ZpQLwAqvFJnQ8IH60Tpm3YtiOefNAjoLU/cSgAlQP2AFoRW/jQtWckT/8icQdJ+tMif5Hkw0eoESAyAEUAqC9QKQeWGTqO2+y0n3v+BeRMHNZeAPdCdaOb0wJmyTJqoALYbzvm6NionTEC4EIWVpWtALATymcwcJykngiw/F9si6QAcsWbfmfz7Wr+Fh3XAvO65MBPlQKAZn/5gS9uv/6JTHe7qy6nSgEYRmX/9/7D5yeenG8nkuG3kMRg4WrkBm/+wuZbLyAC5UQUwNCau29//5YN81/9xguf/cxj9xyds8DQum1/ddHE722/pRt/ek/e88AVD883emDjnlvuv3E/bm2xFICRzVCAVSknovdBr8ytYhiTO7f/0n+bysTFdR0QUQDpgMZ5yzw/BWAY7X073/75g4fSuXS0ndzg7X/ywev2bXvLPWSUODUKYEk76nFCrzYFYBitXX/59au/PfeOAp7r8y9v33gfEwTpZ9No7L/xk49v7TWZcuwdF33/08anfu3pHXT0i6MAhjdeuPMLF42L4aPyxLf+9R8dSZQgqhCnSAEYS3h8NAWw/P/x0nvQFdAV0BV4fVXA871atVGpVCrViu95Ked6MkRNoWKeqSaT1bp+5TlzqK2OotC2bGi2mqbj2IZhxabp+365VJqemSnNlmZnZyvVSqNeb3Y8BQ5J5B+Afh9E/JZlrlo1fMbatcNDQ/39A/l83nGcMAp9z0czAgYAQpgfps1ZMN8O1ArS56ceP84OxFGF8Dv3y2lmHsHihAiQYfbccif+QCLkxDwgEnvEjipXgMT5VBDcF5w6idAhx88GzTzM7AP3vAOoGckH0SNgmADH9ccRCSkksYCy/eS3ZJIAEAGUVEiDCbGzD0gYDwHOlYcb4HERqEaUzFn92Lh34Oo4gPexvU8oHq8XlMd2mBeg6EFFASgzP04AALIj6fhLNx8qDPIC7PYTSSAvIArIKyGJhqZJowQ5EEIFAlD0oO26jWbzwP/5P0ZkAgUA2RGo/888iWAQMC2rBlkAQgFYthqCQMvSDojGoogHepviADUFsPzfbQtTAIXc+LlnbP43Gz/+y+vH2GvffUiV5/dt/dbE1r21iWnBQzl7bKhv0y+fc9O/+fnLzl6ERR822dsIoHbWPvrC1u/8+O//uTZR8rjJDWPtcm+98M0fu+qCK8dHsA0Ir5M3AsiakMz/o9v+6fCel70KcQE4Oe/dV134O+9j3/6JEg3CyYl993x1YutzNfZQ5OyxnxnZ8isXdRWwPX14x6MTW/cceeYVD40G+Crkxs4e3PIrl3z6365L7Bjz3QJh7cmHv/fbX598poRlHype9u6fu/sjGzfk0kb9dOYZTlZ74PmHXsIC2vbYWYPX/erlt757TcFI4flFUwBdCXyGMSfgbc6Rr8ytYngzu77947t2HU7XtrAqt+GssS3vueC6X4Q7OXMd533IFqIADMPAmY57v/TDGl3BwqriJe/kS5ASvZ8qBbCEHfU4oVefAoCdVPbt+czfTPAdlbPHz19/6/91+eaz7LRPJEMBwPd67cmHH7/tkSO7XsH7Fh6QsU9fe8nH3rGmkKbGOA4wnJzY/7Vdz3/tf6YefCh1bvzc9R/70EVbzu92yrSP7rvtv/546/MtfoThG2xsy9U//7F3jhaWrAKAAz3Zx0dTAMv/Hy+9B10BXQFdgdO8AiZq16uVcqVSr9YqrVY7CkNGsCzZV+PTUSaeaozjqStZv0rB58T7OAKIZhLAi6E9bMRGs9Wq1erlamV6ZmZ6erpcrjQa9TD0IDkAlyTpfBAEnU4H/hOdy/X39xf7+kZGRs5YvbqvUCz0FaMwbDQa7VYrCANCerAqQ2jq6XOmH3Xcad4dj7ungX+M51WTn/XfqnMObnjsBqvLi+18TMzHGP+UiIABOQ8p5DB/3CAeBwrjeV4fSPxdF93xGOSHswZxDiFpFNh8gDtFRGqaMSxD5yMhhAB6cQk8QpxiKPQFCR1oVl8cgQ8DOREUusc2sg4EtEkigc57iOwjyA+oH/A/+zJItO84LgJ4iFfk8Xys6Kcsf5XnRz+z3N8wYbAfpheohj/mPICmACX9LMPPfMqwHE4a4TlvEYgFdJGgt8RxW+32T57dHwYQ+IeDEmAYAM1WRLqEnBKwiVqttv/Z/bZtjY6tBRKqRxYAL8/ZgCiQME2tAjjNv9f04esK6AroCugK6AroCugK6AroCugKcAU4hM6sNWrVaq1ea9TrdRibl3xMCFT6qoSF0z1WyrKj1rSo1mltUr/ztDXTjAwjCEKQ+Dfbx49PH58+XqlU67V6q90CkT/GzgF8BwCLbXkjdjBrvlAorl69anh4uFgsuG7eti0gBdrQ7ohj6NBSO5dG4MHK+MIuvbIqYEgewmE6NqVoSMb0qYF+eMRMFwCWBLgZUdaevKCpzkkBwoOIcUCC5EXAj71u1Du4gPltyjrgkLtUGD9SKhgJaMQmHCpjfTlaFTzImf+4CLMkbDpAjG+EAdAHkGXIdEdsIwIn/gX277g4RhDa+ATTQe+PnX+C6I7joPAf0C/QBATMVZg/KObR5k9r0IcU2U+EAkn+VbifLERIn/aJtwXsU6L48XdZiaT+sBcWBSiVAGsBkIMAJsOynWan/eN9+3w/dCwXVACkmuA7luMXKdagVuOJAEAB2HbMEx+5259W/vOti2IQE+7b4FM33HAafWmY1cZCYvXT6Ez0oeoK6AroCugK6AroCugK6AroCugKnGIFRLoftyHJv9psNOqNBpjqse8MmWqcSJ80vZM9wqg1QsWEpKVzTlZ3XBfmuAlHEEWR7/utVqtcrZXKlWq1WqmUa7V6swmDBBLBNU5xpwNzXLuQzw8M9A8ODfUX+vI56Jm7rhvHRhAGURSCESAMLBByw16xYY4C+5DC+FDQD6eCKJ2kCkmbXpzzisXgE0lC9DCvH1P3wpDa1xHwFwS5JbcP28wkKVB2eulko3Ie1fNw6JiQp7TuycQBiesT6UQqaIBDFoQDoEOWsHtMU0Rhv5wCXQSO8RMmgmcxQKfdchGes3ufggWRmEAVAB4c/QMXcxyHEvEwmYFd/CrAn4kAROtdAn7+FekNshdANCDG+FMuIAYESD8fjQAi9ifxP6v96V26xaQbz/9WK8Bthr9Ytt1ot370o72+Hzh2DpMlQJ2RkFScOAF7Bgrg2Wdt2xobGwWGA25YlfynlB6Z6QB052sjwCl+5+jVdQV0BXQFdAV0BXQFdAV0BXQFdAVWugIElIMwnJ0tNZvtZqvVbrXCKCAIS/BVJvMlLujEEZ2ytqtBd9htZVxGUDaKYh9i+rxmq9loNKrV6uzMzGypVGs0PM/zfT8IAoaD2Gk3oZ3r5vOFfCGXc3P5Qn5keKh/oD8H9ng3DoNOq9VqtyHSnTz6lL6PQoGIYgkR8Kem1ytXv+jjWTRPQJrJAGWgJ7SZ4HG5LJIOCMIEGQKoLP8oMzdNygqgSXlK4Q/yepyNlxraR6wEJ/ipLSfHQjIKJirYf06LCXmRJgjE1yDv0WGJCB+a8Gjph7A9gPSUyodcAE3lIw8+LgNcQIL+EcTbmKTIEX3U2udRfejOwDOV3r2oCFgkoFr/RAFgDKDq8rOQP93PV4Z/kfzTKEDU/Mtb8m8iBfBe400CCxBbtttst57+X//L6/i2naOJimwEUE8YlseyyAiAQwFHRy3bEhUALMdjHWQVdVfQ7nUc4Ep/W+n96QroCugK6AroCugK6AroCugK6AosoQIYdReFUVQqlRDyt9vttu/7nDPPiJ/AJ74YPKWF/okWgEAstW9hyh96xWmSnB/4bVT4lysVCPOrVOr1eqvV6nQ6vg+D9yhAXyFh13Xz+Xyxvzg4MDA4MFTs68/ncmEY+X4H/QQQFQB9fAjwQyc+Hhz0/ENI9cO+N4zekxS/tMmfe+IidiBeQ7r3bGggxA1/CFPSi087geJUE7VBzsxH5MrZeIiQsd+P6XfEBSR5CRhJIHMB+YgSZM8zBZgKgBR7niqoWAnJMUgi+2ngIMUZAAgmT4Fpmjnw9vNAPpAfQJY/p/tBxD9BflDPI8yG3zHtX5rxluTzq8l/HBSo0vwYvFP4n4LoygqQsvFjYAHZBOiyicMgwf+EulkSQKCff+PlhZaCbj+ZSZQ4P/ktji3HabbaT//w6Xbbt20HKxMzt8R3DdBHkITQRQEgs8MHSBSAugl4B1xjg40An1jCA/jTWkUbAX5aldf71RXQFdAV0BXQFdAV0BXQFdAVWOkKsBk+COqNerVahwF7nbbv+Yx5yQRPCM6weHK6ASFqClfKQLvUkYu0Gm3tdmQAFA8Cv16HCIFKFRT+tVqt2mjWG00/8IPApwF46MmHPdqmVcjni/jK59z+/r5iXyGXB4k6Hg2osn14BdRUV3n8pOcn7iABxDD3nZPxSQaQOPPR9C9zB8WvQBmACufLOELK51M5f6K4l2gDavJzFj0G2qkOO/3k4Fg7Vk+IlYBtFBSgkOrls3FfZhHILD4cUkjKBkqfY0ZAnbBoF0gqDwdLxns8Avw/dvJhiiD648XbT/n+IvLHn8Srzyn98C+M1ktbFYjZSan6sw59DutXsJ578hlTADpBSLRBghFFASQ9fWzok55fwvhT0wCZOYAlUHGA61GAgBIIoHjDdtx6q/nUU083W23HdjEVApkhlfZAKf8YMKniAMfG1uJcxiS8QhwBnF4pRhfcm2kGvh4KuNLfY3p/ugK6AroCugK6AroCugK6AroCugILVSAMQt/3253W7GzFA819x/MDzPPnJj+ZyUXqjzyACU1jmTGHbADnytMUOjRjY5Mbk9LiwPfb7U6j3a7XG1UYFVieLZXq9Uan0w58mNTnRxDFp4L9XEzAy+cLxUJhoK9/aHAQfeaxmwMiAYf2BQh8YQoeZ/VB25zn4WGoXYxT8Hi8HbEAZJHH4W8Eo5XAn88uPacQMwqMkBgD6jPL2AIJAuTYQjU8QDrXJJ+X7jnZ+1ND6RNED+Z8EvrzUDk8ABoyL5F9fORMtMi++KyJAsB/ikEBf2KLAXTd6TjgB3bhS1I/HRXmJsLxOmD1B+xvYuwge/lNsANwRB8SAwTKiQkACgAnAgDeRm4BW/Qq319ZPZLRfYYRyXGwjZ9KRZBe9P80ekAoAGIE+P9CC+CO6LYWLoE1FCpYwQJVCIVM8JVR2wRqyXEbreYTe/Y0G23HcVGlQuIQHvzAxBYbAeo0EQCzAIQCoCEAtAt5Jb/gT2GghwLqr19dAV0BXQFdAV0BXQFdAV0BXQFdgZ92BaIo6nQ6ntc5PlvyQODvU1Yeq96TweaElTnRnmbeU/oZSwIoM08i2IAbwDQ4wzD9IPQ9v1FvTU/PzszOlEvlaqPabMNOA9gXYt8whKC+OLYi0GA7rrtqZGTV6pHBgaG+vj7HdUwc7IeigCCMInLXQzg/YTrK7qMMew7ix0NFXoBqTMsrBUMEgBk+4mwAvhA0xY8mCSoVOK1MeQfoFEegS9yHDN4j6G6Se97BGD8n52JyP7wHK+GMQjoAae0nZSabg3AKLCtgL7/EDeIBJ9mD9CmVhTrbcRTjkDwDAvzZYEBRggD/HUD4cFEIrlPKIJr2Mc8f3fhEBwjwVwwAuv9JzMBD+vgXNvwnyX6ppVijz3n/3H/H3dB9Q+tSsD/oSVgdQD4D+MPqfhXpZ5oocBBVP3IPPG4BVk/6++leP19iXomYgsQYYJiGY4MR4PuPP15vtFwnh1ME1GgHZcggK4ZZr9cxDtAeHR214SbkSRfJ5mEeA7+Yr8A3dBzgT/urTu9fV0BXQFdAV0BXQFdAV0BXQFfgDVuBOO50Os0WvEDn73XCAFT5OO6uV4Y/NVgFuxISRvAKTWfq9MeAOaHRbNmAKgM/aLWblUqpXK7A/0rlarXeaDQ93wOUbkJTHUL5fcDztmXmcnmw9A8P9xdyRQj2K+RcF+YC4E7AzU8R9jyQzwwh2B9SCiTrTgA+9vWRBwB2QAA3u/FJ7U/nCOL5MGTYKPMJAPlJMz7t6k8pHZgCSDvATcN0XIzwQxk998NRCk+7g30lYX0oNGCwrw4/IQXgDLDa6cR+jhtEmoO6/RiKoBgZAPQqjd/GIASU79sYMSBKBJzaZ8mEPjL2U7degH8SAUideHL64zBAQvKYAUDCDsrTh//DEScyfn6Tg/yREkg59VlGAYeX1uOLPAA3jnICNTRCuf+TmZFqJCDtG/kPTpVIUgCTSyR5Amq+JGsC6H0bKIDW7h/8oF5vAgUA70FhEyUI3f4w6QLiAJ9VFIBNFEDyyLClQxIhko9MI9RDAd+w37f6xHUFdAV0BXQFdAV0BXQFdAV0BX4qFfB9v4Gver3RbLYIQ7J0HNPPENcj+mSIz9AnifQn8IxoNmnxIsiMjTjwg2azWWs2KpXqsWNTszPHK9Vys9kOAZEjCAeRPzT+4yh0bDuXc4vFQn9f/8jIqqHh4VwuRzgQzAJeJ45jx7ZpfJ1YDTjej1L8IMo/CqmSnOjPLX5IxOPcQTkZicWHhVniLfJ/9ofLJVGNdwou5JKIxp5UANDnd2zHBpLChVY//wFjgQrgT6IDTIgkhC4yMAKc2s/Kf/Id0OHCgDn8N+xBhgcqqiDhOHgqHsQQQiMdUL6DuXnU2LcdB+B1jAmD1NXnAYO4MIX3qSQApAcwgVC0AgDAVYI/OThggZS3n3L1VC4A9roxXEAGOrLvXlIGOdIvndiH0gNhAxA4J0CfdkfyDIntI5jdreLHT4kxIQpAhT4mwgFaj6MHVSZkOq7fddx6s7nr+98HCsDN0VSKLANAty9SAPXas/tFBQAUAA4/lLuESoEzBUQWINyZVgH8VL709E51BXQFdAV0BXQFdAV0BXQFdAXeWBWIoqher9dq9Wql0my1k6R7AftYDhxjDrgFgRfie86LZxzLDnNsUAOSs23HdVwjNoI4brRa5XL52NFjU8cny6VKqVJut9pRHNH8NWq2o+A/tKw4l8sPDA6duXbt8NBQoVDI5/Ou6wZhCFMGOp0A2vKYA29ZqtEdcRwgwGMY4RfHtmkjaIZF0qJ6bvJzhB7ryEldr1z3qeXhCBVqRGYAXf/g+UcheFqVD3MHbRd7/baL/xNsTJ1kFvaTKoL6x7IpeAM3RUBfhAxdXgAeU0gEgjI0mJRXgGMCSIlOAN+Bnj+b9BH0OwSjc24OcL4D0xBwwgAAeNQCoEEBf0asbhA3QOieID/9TEF+OPaPRhOof1GefiaZT31IUXuE3Wn79AYl+aHanw4QuAIW+YOBn3rotGuG6rB62tWPfJT47E2E4fQIgxyBFR2US6nk/XykPEhAzapI1hRCgeB5zs3VG81/3r27Vm+4br4HBUDLQfkhDpBVAGOjdjoOMFEaMHtDYhnFpmkK4I31zavPVldAV0BXQFdAV0BXQFdAV0BXYMUqEMdRo9Gq1mrVaq3RqEOeH8eVYRdadaelZUpw3QY8FcHwM9D0m4iuAZ1RO12JzA3D6rQ7jUazVC7PzpaOz8wcnz5eKpVbrVYYhTRDDqiBMAx9gOuOa/f39/UPDILOf3AA2v4D/SbkAnpRFEICoB/QDHkCg1EIrmka2sehfSh9h4OLJH0dkSMZA7jdLwYBAftkUCAyIFF045mqrH74iZLkKD0AAgvpU0Tw1BgHfb9tu26OnPOwDOBy0RJwBD9SDPA24lBiBOBwAfxTJTmugA3/Ej8o/ASbGiSyULL0LNs0HGzd83A+OARC5wDTXceVxD7bcVwE9vQH4DG7+gmCw0pQESEDpPkvn6r5ejbCdRXUp3r10pFXBn1cJmnlC4hPWv3JjD6amKCa+nxlsIZMPBA9gGWiTEEmG8SWoob5KZ8K709kAuLwZ1m+cAqiAOB680kQo0DZlgaaOJrN9mO7dlWq9ZybR5kG0mGcuiAumBjYiVq19izEATqjQAGgEQCZDn7hE6NotXTooO/7N37yhhX7Ejj1HemhgKdeQ70FXQFdAV0BXQFdAV0BXQFdAV2BZaxAs9ms1+o16Pk3fN8nTIWqctUrzdibqV2NSMeKAdhScr4BeXwmTOBDQAZAOIxgRl+r3apVKzPTs//yL8dmZqZrtVqz1fKDgDLkSLBP0NeyrWKx2F/sHx4ZWbNmdX9/v2mZcRR5XqfT6YRR5ECvGMLkMXhNZfhh+xvb5WyDxyOUJr78wEgRu+opmTyhcBZ9q5Q2/IEjC8XPgJEHWBQK3FfMAojJLcd1UEJvOy70/KGDTYGHwIbgCAKlmuDNsHUgikKcj8DKbzps3hcfqTKYoyIgxBMlMwbmGqL6gQz40Nq3bQjh5zA/tOvbNnT7hQ7ARr6NjX2M8MfhCwDyUdLPQn1K9qMefSrmj039aim4CcjDDyP+bGSB2BDAKnpsvxNCpz6/9O6JL1Cdeob67C/A+52j/jPj+LhKTPwoBX9aD5BsMoHSYrunfEW+LrR7lLKIQkAZB+TaicFFRvURdMf7wHEgDvC7/7yrUq3lnBw+EpmnhhZDvkhUAE46DpCzG2gx06Y0QWY0lH5BUwDL+N2nN60roCugK6AroCugK6AroCugK/AGqAAA21ar3Wg26vVmvdFotzsoYlennvyUvJUY1LOu/xghH8I1wsxxbLY9r1atzZZmpmdmZmbhVa1Wm61WBDP7KB6flc6WZblurq+vODI8Qq3+QqGA89UAYEPqn++HUYAAEhPyaHadCap4zvBXPX8KzhM8T/Aae+jYmaUgP9w3sgXSccWOuwQHEDRkB3gMDgf22qv1cXvQsndIBg/Cemrzcx5eOg0uNQQRlfy8V6UYUMdLYYqkm8ADJv0CyxDY7k+lk6gChrw5dFag2gJ1ByjsB2QvA/qSdH8c1EchfxbF/mPGH+FyjvKHH2T0HzI09DF12EmVT2l+Qg6oZjxJMZLRffQBmQh4ICLa/pVJP5UCID6BlLifhvWpEEF1UQizC3GgbqUE0tMdmwgH5GfKqUiyKtiYIC17uegJ4E/uBKaHhAPgZ8I0TQeGAra++9hj5UoNswAQw6uXGhuJKoA6GQEcJz0RgOk2ogCsZF0VSGhAHKAeCvgG+FbWp6groCugK6AroCugK6AroCugK/AqVoCU8Z7n1Wr1RrPVajYgbC8KWNFMOKiLAiCbPzf8edYZ42Nu4zLqi2Lo0reanWqtVi5XZsvlmdnSzMxstVZttzuI4UOaGx/BTD4wnBfyhf5isdgHr5Hh4YG+PrCfW04YhV6n3QGpP/rtkVBArG0GAUwBgJoQOiThQAKKCfLjiDv+iEzYgKtYoE+9W07Vg8GECP2FVkiyDGlmoRmCEIKH/FE3nJrskOSHnXUUyYtEXKICaeABExAoBJD0QM72589SUBE7/SQsgBemLcrh8ali2gBF6+G4PdLz26bpWpbtkm8f5go4DlSHjlNl9VNEHx86xfKLIkBhdDovBu3Kyc+Z/pTmz8kC6Sl+4vDHtjhSIirwj86FtkR+DQC5uKBo9sXmz037RPAPp5NJy2ccr1T63LQXQ0o6tz/JBkhyALPB+8wRKL1+WgKQvMmG/MQ/IKMeyWuA7zuO02i2dj72WLlcy7k5xPFMUTH8J74LUw7QCIBxgEkWAB8YhUkAgZbWKvANauosgFfxm1BvSldAV0BXQFdAV0BXQFdAV0BX4HVcARp3H5bKtXan3Wy2Ou2W7weZiXEIWGnYugBkAtiEQan3Dsp0auVC8xeb1YDHvaDdbtdq1dly+fjU9PHp6XK5Um/Um+124AeUbAbyeIydd1zXzTnFQnFgoH9gcKBQKLiWjZsHyboRhUFAEf00rg/2B2H4EIfPSA6HAuC4PstELYAa0ceTBrDFjkeNwB3IAzwB8GfTDEJBbvQpRc/BwqinZ1xK8foImgGVU0c99eJ2OTn4KWaA+vKkf1AsA08FwD2kuvk8SgF5CNLM09rY9adONDMbYqsHi71tGWp0H6r3k1l9DuT8IX4XzC8z+bDbT3xBqt3PMnvJ9acePev8obPPV5mz//H6kxUAl8RpDkgbYBICU0FQK4oEUPP/MJgfHQpww3DMH8f/p33uog9IW/rxPV4/ddUk2hA3nAr6y/7KMYH0VKfFAuo5V5p/gf6pVZSHX1kDWB3A+hHeLOH62HRdq95of+e73y2Xqzk3r6Yx0GKSnQFLghGgWnv2AGYBjI7aMLFCBhJkhgIwD6RIDSOGhItP3fCJ0+h7SmcBnEYXSx+qroCugK6AroCugK6AroCuwOuhAqSfn54ptZot8NB7Ho6WY2Uztful6YyJfemTJvBPrXLQgUP3HkPq/TAMO55frzdA2T9TQoV/uVqrVhutVrvtw15CE0bKAeq0bTufyw329w8NDvb39+dyOWABXIdM6XEchUEYQqufMY8FAWnJ+DpE4iolnyFVQgcgaiaQl4gBEE6rHj/LyJHdAHkA4HNWNcDPbNEHXz0p7iFiQAzzGOTnAAyViXfiGee90V6VMB8b/+ItIGMCC/Z511RzYBowiTAVPoAUAITSA/pWfXTzaDiaAAAgAElEQVRyGKDUHNUGdmyDwh8F/DirT7X4Hez+I/gGb7+y7Qv8F2O+pCZKUj8FBSidPi9GOn0J+WcdP7EGIuhHywf19pO5e0kfn4IF1Eds9ielvwr2k9w+zprEjau7MzH1i1Y/se5zTmNvCkDN7UvwvxIC0AQHzhFUnzPiT6vuu6YASESfPCEqMgDesIACaHa+s/O7pUol54J7hR4yuhXoH6BawVuvVqsdOPCsUAAYB5hSOuDtGsN9oDIIZJ+aAng9fCnrc9AV0BXQFdAV0BXQFdAV0BXQFVi+Chw9dvTY0akw5L46IxHs6uNOJbQcQQg0vY0I29Fkskakibgzig3f9+uNVrlWKZfA1j89PVMqlaqVaqPZ9Dqe7wfQqUetvus6xWIBvPz5fF9fMZ/P9xWLfYU8BeNFsFwILXOMu5eZbACC0PMfUtA6QWeCg2R9p3aziuUTTMdxfswNEEaEYQRIAoipgaAdO+m56SoSfWwzA1WBZ0s5eWiTx765BSGFMbRvlT9C9PtiPeDePyL/ZC4f7h5XwiPBKYEoFKBZhGgxUGH1GLcHowzBWUAyfE7gAwYC68a5fTam9Ns24XMO/aNxfbgQ0DViTOBcQFIyIHpHtK9E/ix34PzAjHuf+viY7EepfgT92c3PVn91UVQrfj46gMB82v2fcvKnm/EEhlNyfqYQlI9fwDVukbrraSFAd5gf4/A5/X71yAlHQdGOCVGQeiZlMKHoUAjdS3og/eY4SAE8+t1SuZzL5VJWGiUCwBXgAbFqteqBZw+AEQBUAEB4ocSGaAnUgFhwx3FQBt948GsYBp+6QU8EWL7vS71lXQFdAV0BXQFdAV0BXQFdAV2B07wChw8fPnZsSk6CBfPUhlWIVSz1hGtimh0Xx2YYRYHvt1qdSr1+fHr66JEjk5PHZyuztVoDWv2+H4ZBGIAg33WcvAt/HMseHBgYGh4eGOjL5XMuYFew/eOkAAuj8FHAT/hc/kGgD3BxiBPswRfA8JogGXkThALAg4+hTQoEBmrrWUCNiJAa0jwEIIPbYVvszCdEih1sSL+3LMe14U8K8fJ2iYtAXEa9/kw4n0TyoVSBKAASMGAYAQUP0hQCIAGQcBEhue3gkD0DGBOK2yOUD0cDR0U6AHoPfnJs17RBjUFvEj7H6X4k7lfz9Qj4E65XLA5hd36P4vfYjU8x/rQOv3qF+fEGiBBAloWujVpHmQGQ2MCwAmm404YhJTJZJQ3dVQu8G8CzuIBlAekQvnTbvMsLkM0LTGVbML4nnUKKA1BSf3kvC+9Viz6V2ZB8LfDOHceo1TvfefRRUAFkKYAUFcX+iVq9BhRAMhEAiIHUnR5jFoA63ORYtQrgNP8+1oevK6AroCugK6AroCugK6AroCuwzBUQCkCBfzLX014RZgMyJPTpkFXbC4JqtVaaLR07duxfAPZPHp+Zqdfr7Tb4CFBFb5OSO5/L9fX1DQwMDA0N9hWh2593QeOPSfsg7AerfhQZIHfHBDkO3SNITMZ5koUnuXkARxk5IktAMn0OAyQgyTJuwuOEtglBqRg+5B3Ila9OlHYOJ4iRBJzcL+n3BMYx41+kA+TbpwmDCBpxFzJCUJ0ADUyU2MG0fwFyCDgSjlrbSDigqAJwPEN70vnjHD4iXxDVw3K0GDTuJdjfNA0H2/9EBKDgX3T7tk0BgZSzR1vgpj2D+4QCkGB+OGtW9nPIYTLnD+kLbuqTAgBl/zx5j98RpTqxM6zvZ6E9JgQQD0DlA9IGlQBU6xQSTzC8ysATB0FaK8HPiqgnuviCRMMvREPq2coI7UXSn8wETJECGFjADBQTFtmAzMwTK9uNHcesN7wdjz5aLlfgEUi9mAJgzQ3GAdZSFIBtxyCeSXA+1i2hG9LnpSmAZf6+1JvXFdAV0BXQFdAV0BXQFdAV0BU4zStw+PDLx44dT/TwqO8Huzs21S3bdl03jMxWq1mp1adnZo9NTR45cvTYsclWqx0EQbPVajTq7Xa70/Z8P3Jydl9f/+DgQH9fsb+/H+L8Bgfy0POMw9A34tiybALm8A6F+VG0ObY1wQWAI+yVk5+QoM0hedjaF6k5wCBYFCcNUvQ/a7ZRLm2a8BE322lQnVAAeLaUzUfNcIDTalgf/MA4WRzaihFhfT4eNW6e7QQJbwIefjgvYhbI5m/FoNDGIYcsF2CrO4FejOjD/4Ncn40G2NiHGHny+RPah0NFbgIVCuREUPl8pFowHAD2IuuXrj5uFOP9qZdPiY0kFKDhAeh0kEx+bOJnXP6gQ0foO2eSn4jyVbdfef0TcM9RgLgoKjAI5DPWV8txjmRKt59qyytRQHKhVXM+5ZigT9NhAaJEUCmMQl3M6e3Lo8xJjWpTKVKMhkxk0LjiHdiWQikG6sU0QuQ6VqPpPfLod2dLpZyTQ86LBlDIoqTwx7u5VqsfoIkAo2shDjAlL0DTAZElKvdAztnQcYCn+dexPnxdAV0BXQFdAV0BXQFdAV0BXYHlrsDLhw9PTk4hFEGwYlq5XN6x7Qjy/DrVeuP4cVD4H3r55SPHJmfL5Wqt5rU7AHMcJ5fL9/f15/O52DA8z3Ntd/Xq1YVCIWcbjmM5tgvT3QDpg4PfMGJUpzvQ+Y5DBNPkxlcJg6rTjuKD1FwBBafVoEFqbgMK59496c4lCwDlA2yqF1G3xP9xkp4FZ0AQG2P0BOMCO4DQnaMBeP6f+PZTMYSwZEh9fG5Y41AFyDAgzIZhBmDxB5c/ni/tlJA89O8N6O27OZf6+shCkNofvPyk4MflCefj5D7o/atGvuB/NvBjBKDEBLD5HzX8RDmQmp8MAoSakRHgxj2/z813Xov0FoL8mUlR0n6cxidwXiT/Cn4rjJ92BDAgl646t/ellU9X3TChUCS2oHtCJeYpOYBIPZhJQKGHzFzEZyZl7ue7SVL3sgIDXpguuGIjGHOnnQWpJ7EnBYBvJgqaBNjTB45tNlr+IzsfnZ0t5XJ5nqqB7haZWIFxgFhGVAEABbB27agDEwEStwLlDkBJIJggUWLQCegsgOX+wtTb1xXQFdAV0BXQFdAV0BXQFdAVOL0r8PLhw1OTU0oQb1luuVo9euzo0aPHXvmXfzk2OTV1/HijXoccP4KDiENJ/u6HYRzHruO4uXyxWFi9atXAwIDrurbfAW8/BuhBszKKozCMTaQADBul+zJLkDzgPBQNIDFa8KkdmjSixSAvYWzkZEe1AgfEk3iBjAv4Aw7vA5UBgVTEzoD3YdAAZvgT5ofU/VSPFc38CONU3iAB/CROACL7sNWP4wQxaYAgMeJ/HE6IIxXEZW+6cEAA94FtsF0L4/rIq29DxEAOZPyo8ccfgI+gj9DJT/1/9AUQT8H9f270E5ynjj0uBuck5gV+X2F/kttTd5/0FLQavZn01GWgIxv0GcojY0HD/ohHoDJRax95HFoegSwxByLxF00/swVK5Z8mAtIK/zntfTKE4NYlAy+NyOlOUL6EzEf0S7oxT1RXtok+ZyG1DSZ46FAlkG8eaoBXymr2afcwrLHR8h75zqOgAsgV1IRNEoYkhAFSGfV67VlWAdBQQGKU1KCKrokAYlFBsYkeCnh6fyPro9cV0BXQFdAV0BXQFdAV0BXQFVjWChx++eWpY8dx4F5sW+70bOmhh//HT57dj2F+AIhtx1YxbXEcB9CzTILwwjAkSb0fBPVazXHcf73xZ9cODcRhYILmH6P7ZaC9SqQD/EitTwSTsDmIBkDMz6Z6WAsH1yHaEmE9a9aJX0BDdjYBDvP2MVAQ8DOOmudWP9n7cXI92Qdiw4CpAzh1T2F+DpCn4HXiOXhke6IhYAsB8Q00ug+lDJIJQJMO2VvguKDuB8E/Z/nZrouCf1zIYSYiRr+FTaEL1OzH41d5fQD/HQhBRIaE8vzxtqB9sWACHAIMyEXFr7C9RPWnw/lkrqCFhUJsTwBb8DzLMnh0H/ymADg2o1MC/0Rdz4Z/aVCzU538/zw1gXgfsQNkO/ZJZxtb30BVCKTOePuFl0FmQCA0FSVpxac1+cLl0P0E58LyE95sMhuC5wikn7vsfZgOC0xgP3NJXa4E2QpQAO3OI9/57kxaBUAzJrHeGBeJUxZMo16rpygAR/IC1WxAulJMZNDVJyrq/x/weeMn9USAZf3K1BvXFdAV0BXQFdAV0BXQFdAV0BU4nSsgFAAgWjeXf/75l7Z94+vHJqdAfmzaITqOMfOO8DD8Bl53EvEjQg5R/W4YcaPRmJ2d/YVf+IWzx9YGXofU4+QfR0ANAAdhOfwhhEgIlXA2SQAohR55AB5FJyCc3pU+M8BUygukRbljzdH9jkupeTLdjqYIohs8ikzTCPk3ngLIlAY2mSnVHxYE8z4SBAZoCqiDjfoC+CCtKqc+PfXTwdPv0t5ZvO/atmMa5NyndyHV36UoP5rVB21/CiCkc0GIzzZ9bvMjvIeK0WdsqocfiCihmL70PD9E8nQFONVPpPpCA6h/S49d/ALKzp9qntP5pxgE1XRPJhcm3X4iEdLdfO7yy9VNWvFdzvkMBcC3QiK8F7hOHAIp96WLrpZiCqBLrp+082mraS1CN9qXoMiMqX8e+T9bRDKbSPX16X0zsk2r0QYVwMxsOe9CFgDfWnFEmYg8pBKUMwYYAQ5gFsBaUgGktQgUdcBjOVNCCnhfUwCn85exPnZdAV0BXQFdAV0BXQFdAV0BXYHlrwBQAEePh5jH77r551986R8f/ObU1IzFfUaQyiMGRjE/dM5B/I+ZfaiCDwFOB4jG251Os9H42fHxsdXDQeTLvDYG9txCphi7xF9OXAC8JLmecShF+gmIlfYu8wAUPY/ufwDPpPEH9C2qdmiM81HiD2z1TuqJJmxiMvhfHN9HAW3Q3Admg6L9WO4unn9oX1MSHyF9x3FcxO/AWiRmfkT8tu1aMNyP4DnxEugDYK0ATd/D5j8P5IMF0lg+Fcun0v0R8DMcRxoli+pVGqAy9id+fm6Mp031WEZJ6yerubgnGHuyCQTj+iXuLi30Z5zbHbSXtO1lAYKvpN0gRYFE2YlrQF2iVO+frj7TMb2ge9eO0sP5sgaD1A1AR6I0+BkmAvaVfUNW7P0un546Qv5d/Yvu42bb/6fvPDozI1kA+NBhhz82QASDcy3wQYA4wAPP2o61di3EAUpYgNz9uF1VuvTJ+0GgVQDL/62p96AroCugK6AroCugK6AroCugK3DaVuDwyy9PHpsixOO4uedffOkbD35zcmoGWtMo4yf0DK1v0M1jbxyl8EABYKhfaBiBYYRG5HuB12qPn/fmNSMDYegrFYB41UHlHFNavYydp+Y1ITEJq2ecw4PQu6zm2CG3ITnfhAwC10VhvIqy50mCNIOPgBKKyVXuOrVsQXMgE/0osU+S2ZkTwE4/5rTF0P6PCbWjfoFm9fGvgOQd+NV1LEzt496/ZVmu4xiI+eFzjtqTzRCUFx6B6Aw4KdZBkA8AxRMM7inGLyEG0kP7WGVB2X4Z+34K5rOkXzn2kz4/gUmOoaPVGWGK1oAgOwsPeNoC5wMIWcC3vwxkVBg/Y8EntJ8RFiiDvbydUuNLsL9wBCnDPM0TUG+QBp65pNSwPOXfVx1/UtT3dPKnG/6cLKAs9gkt0cMCkHr009RDNn4AjxAogB2PzpRKObfA9ydLGGgEB92pcD8zBWBba8fWUsCDVFgiFlKVT5kU4iAMb7xBGwFO269jfeC6AroCugK6AroCugK6AroCugLLXYGXQQUwFeGcNtvNvfDiS9/cvn1yasa2HJ7dhwCanADYFodkexpwB3PxUBUQGmYQRb4fhL73ljefMzLYF4aBqPpZ0q+QjKTQi3hfRvkRygUYhJYByapL0De7+rGZrmbbxRHMGpBB7ZzbRzZ9yOGXSYBSRsl9h0EF7G5AVT8TBhgOGFFbHQA9wHqA/qjSRzCPMX2g5Mc/EPLnQrKgAwvDDyrJD4E/xviheJ9IAOr+cwYfUiGU72/E8AMlIaA8QFz2VAel70dFBcN8/plS+gWld1MAyScS/C/6fIH0ZNJXof0S78eqf5WklyzODEECpJNOfqp1nqYSMgCWrftiBJCkR1H4C22TiAPgnSSxcR4An3AQzASkZCPzNO7nhvaln7V5P1W+A0VNqNXSo/uy65uQ5Gc12x5QALOVfC7PLBVGYeIZ4rBE5KosyxIjwBwKgK62ij4QlYciRIIw0BTAcn9n6u3rCugK6AroCugK6AroCugK6AqcxhV4+eVDEAeIeMZxci++dPAb2x+cmpq1MHxOHP9gkAcrQBBg9h/SAQa2/pECCCAmMAzCKPC88XPPGe7vC4KA5s9hZB3PtOOGMw+iw1B5fNG0PIi/R7QmGfic5Ifom5A32KS5pc/YXkmvE7M0eaqBn4CFaRqf8nbDzoC8wAADcjRIxAC18IGpgFB+tBU4jgMqffqFRvJxqp9FH1sWBvIRjkeAL6P4qJMP+npy/0uygQrfpwVA9Y2zCdDUoBIAEMknDoAeXn4l/ccaSpdehf6pXrdyCMC8QIUYE6yuzBa4GWUcSHXKhY3IKuNTun2lG1BbyP4gT0fSrSYNwlwMTbtI5/al4bWS9HfDc6VbSJ7DpNEPApd5ns/5Rf0qXxDXzKyflhBkuv4LfwlEpmkjBbBzZraKQwFJj6AEKpCuSHc3qgBqBw4csG1r7eha26bHRHkokiNKX0/avaYATuPvYn3ougK6AroCugK6AroCugK6AroCK1ABoACOHo8gXM9wHPeFgwe/uf2hqeMzNuT5Iz7HoWU0Bg/MAJwNGEYRBATEITTOgzj2o8gPg6DjjZ/35hGgAHxsaEuoHSJdMvwjLlYSAFiIdPXgp8cfXNcBF72MumNxOmv5eVhfMqGNhg7gvDQB/2jlxyMnvkLOgrIMYWEL0+iZmgBugRUGODoQ4T3K/eUHAv/EAWBWH6f6YQogDfAjcUCKATAxvw8XR02BiPtRDYFhCNjbhw4+HgdhP9RBSK9fMhMoMlGZ/9MT+ABFcmK+mAAktk9BdhXhx0r81DB5lb2XVeyL2jzVchciQKiWRLGvvP3MpXTdtHPc/gTxkxQAurDd4vyEYhBDx3zu/O79dSF+QNqcKwE7Tra2wMMF6ZHz8AZZcmCxD6hpRoZhNzs+UADTZRgKiGGGGHBAJbWIqoJSWGadsgBsa3RsLZBx9H6KHyHmhpmBVPyhHgq42Euil9MV0BXQFdAV0BXQFdAV0BXQFXhjVgBVAFMwRs+IHTf3IlEAU7OUQ87J/wim0QNArXNwBMDIQIDUgFx80NWHHd8LO/74eecO9Rd838OYO+hrE9RWrVrMyCPY77gu+PlVl52z/SUpTgYEKqs+0hEEDmPMKSCBuLKBI+YHYT/SFgEeYXqkHAFxkvS7cGg0n8+EVAGU8YvFn90HDP0F8xPQJxaDOvsk9Ed1Pr/DCf8k2EcJAMa50fQ+0vmLmJ9UEDiDD36UiATCx/S7gv0EYrNWf0aFyjOQ6gmrJMWkyZ8ASJXtRx4AHKmQvvlTFoG02j+FidlewOg1NRFgvsa+gq9IKqUDAYlmooB+0QYwsk0Wpc326LmnBQg9n98F1P6Jnp4RdrKB+WQDS/6K6EEBsKEAJ0rCydnEtdHUhXqdKQDIArDhI4H7XLu5GgriVDQFsORrpFfUFdAV0BXQFdAV0BXQFdAV0BV4Q1Tg5UOHJo9N4ew/NAIcOvTNh5ACABUAt9ExDhAa6nEUBUwGRGAJCHmIng/vhx3Pi73gX5375qG+ghd4pglddJazI8rN5XK2Y7vYccc2OwvssdCMZAXVS16dYD8S8xMFwO5pgkwE8mBWHygViKiQfnQMmgLHNUyYGoA6fcD8YN23Ia4P8LnjEKSnQ8IX9/nRe4BWfiAN1KwBjuVD1wKMN0hb9dHET7F8CvAz9CehgFAAJPRnzI74H4E/uv6Vqp9nHgj2F7JDXPPcqke2gFP6U1P4Ui5xifhLJ8fzznHNOQhYVPrcaeZyprvw3QiUNo0peim5PuLZHk8RniwtLMGNmXhCWkV5NIQZ6KIASDtg4S4Xp8jP0gikvE/h/lcd+Ke3nVIBwEQAVAFITCVTAHxbw7WsN+oHngUVAMYB8kQAnKkB5yAKiuSA1UUM9ESAN8TXtj5JXQFdAV0BXQFdAV0BXQFdAV2BpVbg5ZcPTR6dgkx8w3RdpgCOH4csAITYoqbnSYAQOR7FIeQCRHEUoDogjv049sOw43WMMHzLOecM9Rd93zMMSLmH9jgmzhf7ikODg7ZjU/K5gH6JqkcBvDoJTCFgsTihRKQAFDJkooCwP8X/KzsAEguW47o5SO+HYYHc7seePvxqmTCpz3Us00JGAC346PiHJQxYi2X7yADQrAIW+xO4lzEEEtyH7X5q20vvHgE/nAIKIZgXIOSPkW8JMCfYryL/qPOexPGTsB81BQzWU5he9fa7HPuJsB9+SqT3yu2fKjXDb34nnclP5AqEKhLyRLuIUBGKfkmb5ZmQwbGJtGAqyD9B/oTxKQAvfV68CnMA+FtyUyicr6YJKgUIBFPM8+qC+al7bHG8Qa/NzrfmvCQCOAsMi40AM7OQBSAcB51jHEMkpLq+9TpmATjWKGQB4JOIhg+yMqB1QkUDsBeEnpAgCPVQwKV+F+r1dAV0BXQFdAV0BXQFdAV0BXQF3gAVOHToEE4EAPzg5vIvHjz04MNKBYBD8Shbjzz0cRyGOBYAvQCgBMAPPPgxbHc6Zhif/+YNA/lcEAasuseWuGHGQ0MDAwNDqCyANj1RA5QXSH1ugnumxbno6TFvnNsHcJ8APwxUp645i/MptM91Ka7PcV3LMl0A/PC547jk42cDArwL4X8wB5HzByjmn48VKQBO5KP3MKuPwvzBtp9AfUTmFAGohPr0A71jmGQUUI16cgIwwqfz5j4+l8Gi9rhsl6X66VF2xEEQFEdYyOpxidtTv/IyaRt5ogRQm6BNJeVObnrhF7jtnHkaUjEBrMwQQQZtTtkzlIKduAg8Wj5CJgjSsQLzAvkY8W+PF+JnlQqZzSyExdnjMNdIsDRXPx5815GobWf8FOljFSMAxgGCCiAvJBYNqcSJAPIyLQuyACYO2LaJcYBoBGDUn2QoKL4gLcnQKoA3wHe2PkVdAV0BXQFdAV0BXQFdAV0BXYFTqMDLLx8+evQo5aS5/x977wJfVXWti8/12K+89s4bQQGlBbQtoj1Urm2R9h7F4/3joz8o+jt4aVoPoiByK1Yt5XK4lFOseA5SrTkcTimV81MLv8rjFnnJy9aD0lak90oSCySQBBJeCUnIfqy19v+OMeaca+2dnQchQbBzU2mys9acc4011ybfN77xDdM8eqxm46bNp0+fQfc+DRr/kREAauyTDKz00QuAIQGQtC1oBBBzmGXb0Wi7xpzPDxmWHTIsJ4GqdtHOXmfZoayc3Fyma2TVhyb42AsdgCzkOLlHPH7jqfXn/v54iZCIBum9rvlMH9n1QWs+YdrvM+EPFCCgql/TGfkOEBWA4gCD9+HDNLyoR+Au/pTC50l+MvfniX1u6Q/Scarvlz0JOXkhvP3I6g/+cMdD163PW8tPZ4EWgBf+E+D3IHGiODh5IKvn5TEuECRxACkmCEWKlL+w+nNd+pA6kdljAv6Uq0cdRYeWfijUp8OE+VxGu34S9qPFvZAGyKVw4YBYOek5wKXf9SZIoxZEiju1hgDECJ3yA6mHpigPep/q7/ahcptQdHsoY9ARIAZ2gO80nj7nDwRFFQCSFxr8XIopdLQDPFR5yDCM4uIiwwCrSAqXLAJJMVQgEgFjalmJWY8/3oP1XCmHaOfb4lfKWtQ6VARUBFQEVARUBFQEVARUBFQE/goiUHPs2MkTDQQcTdNACuDt02fOQCEArwPAgn/yAkhi+T801ENmwHagEaDlxGwnZiVisajOkp8fMiwrpCcsLAQguzyExNlZ2bm5OYB0ULGMQF+gGsKvqJxHb/8k1HgnbUSs6KiH6F03DD80C4DSfL/PR+AevASxwp9aCQKqhyNRzG9Af0Fexk/ehKi2J1qAtP9pLn2E/6men6fxMW3vFfzzzD1695PVvwvesZyBfsCd/kQ5gJv35wl9Lnvg1QI4BD9RgHQvqpdlBS5QT8Hyrl18utTfk67nRvyIJ106QKrpXdW+LA3wAuhUlbt3WPmYyKIDeie9CkC+I6zvOXSXsvYM1f4ZH0G3zIHm6Uec31cfAR4K4NQ5fzAIRpqA7EXPQlQB4JMBvS9bWloOHaowTWoKyDsCpNx6VA9IjobHW9OshDVr5mN9tejLMI6iAC5DkNUUKgIqAioCKgIqAioCKgIqAioCbgRqao6dPHmSwJnhM6trjm3635tPnzmr6ybl36kCACkA4ALQARBIAPhjgTVAwrJjlh21rHg8aiSTn7/+hoBPT1gxLq0nVKyx7GxUAciCdsr1k6U/Gf1xYT/Ab9P0kQufzzT8ps80/Zixh9J9EveDmR+28kMFP/r1Ycaf2goCnYEpf1L/Q0E+mBJgzT918RNafdGqjwN+4ZKXFKX93LfPIDk/f4n8vEzsYzkDFfNzWz9R38BdAUV+X2T7kfEQ4n6ZIRe5ca6HcMX/2BFQIsA09O0m2IXTPvf4EwJxrLYnOE6DEDrnL55CFlMITzp+hHuwcK7nGWkpPciM0el00AXwBg6oEfDaPWQ4j5vky5W5h8hqgsyzXS0UQDyxZes7jafO+QN+vvOh7IOeAF5EkEwmdd1obW05dOiQSwF4DRr4nYR6kXQqBFQAlvIC+NQ+3w8eObP9j8ffr2isOH7u5NkL0bgd9BsDCrJGXpd/28iSO7983agbCj+1xamJVQRUBFQEVARUBFQEVARUBFQEMALVNcdOnjhJCNH0mdXHjv3v3759+vRZDX3IQQiA+X/UAMD3Nn4JOgDLti3Hsuy4ZUcTVsyy4lbMcJLDBl8f9GuWnQDJvmxrx7Sc7Kzc3FwuFicFkrUAACAASURBVMd6alFDDoUBhNJ9Ph92DTD9PhOQPzQPMHwGfAV/GdDEj7gATPmjOIDa8Yn2fQD0sQ0BZvndOgRu7y/y+VyoL0gB0YyQu+4RUIfEOxXty1L/FJM+0vqTAp8AOvc0oPIBCC66BmpJDdK4QkvPSwektl6UEnRSsc/hutCBi8p2r/TdYzRAbEqKEECAfReAy8aKHiLANfOHzDL5C3Ssq+dpfJcXwPy7BPacJSDwj680jCqeOQ9kl1yEuyrXFs/lKQgmpz6zvKHAVaQCAApgR+Opcz6wAyTtPn8gOAWgga2BDl4ALYcqUQUAhQCkAnA5IB6MNPsG3H5WQhUCfBqf7Ov2Hl7x24/3HWroevKxN5ZO/283TRo37NNYo5pTRUBFQEVARUBFQEVARUBFQEUAKYDqmpMn8RdXjZmmebTm2G83bzlz5qxmGJSbF40BBQXg2EAEOGALCCoAy4olEtEEdARM2JbuOMOuG+r3a7ZjEXQhhz9d07NDoezs7KSGeU+wNyObc8AxumEEAn6/3x+Al99n+vx+Av0m/8/ntuwThn/AL1CSH9X8+C0nBIARYAyMAIQ/Pwn2ybGf1+rruklQFg8WCX7RlI+b+3HjfiiZp9YF6FxAzoUc3grbPxczc7s/4exveJz8eV2+rBzwVPmLL93SfYGtJXinL0TuVwLujgl5fmDKDk+hADrufe8kqRQAWfilgHm35j89/y4O67xOngveJUfgLgXqPz6zL14I8PY2oACwI4CHApAqAIy1rmktaAdoYkcAaFIhGjGkOz5wasC1CrRta+ZjqhDgMm6jg0fO/GjV+7s/qmeMFeQG7rv9+jtGDfzSDYXXFmWHAmZ7zKo93fbnI2f2HKzf8N7Rsy0xxtj4mwf+uOw2pQi4jHdJTaUioCKgIqAioCKgIqAioCLgRoBTAAi+OAXw9pazZ87p6EOeQgFQM0DkBLAMACiARAIogHb827Isn65dP+g6wwDDQGGxD5lwXdOzQqFgKATWf9wvHjEzVgv4/L6s7KxQMBgMBgI+vx+1AJj6B29/yvsDnAfrP8L7YPinMYZWA1j6L8z6iW4gWM51/8J1X9TzkzYfeAd0WGPUGkD496ELIjZgE434dHQqFG57wswflf9S9s9t9YQUwJuzpSaANAGHuBLKy9vA3f+EYN9j2ick8DxJnpYKxgG49Z4L0rnNQCfyeDqO5/mlEMCTjfcMhOPLcdz2fdL2T9QNpHEEqU9YCrKnyTOB/auhpL/XHx22ppmxWGLz1h2nwA4wQHX/HhsDMsIgCkBvaYGmgKaPKACybKRtRAvw1nF4Szw027ZnPjaj16u8/Cde3V4Aa3ZUPb58L2NsYGH23MmjH7nnxq4juHLzoaVrD9SfaWOM/Xz2uKl/O/zyR1zNqCKgIqAioCKgIqAioCKgIvBXHoHqavACIB246QMVwOa3t5w924QqAIT7+Bep/7EJIHyNIgAwArQkBWBZtmVlB4PXDhigOQkn6ejozI/peUjCZwWDoVDIIZU8ZUDRsT8YDIRCWdnZ2dmhYMAPYgAf/DF9PkL/aPSHOB8z/pToB7M/APncy18m+F3jPuQCpI2f7NiHfv7U5A90/hyZC/xP2J968gmBvscCgMMveRbQGcKL39v2j1cF8Cx+uj9fivG+HJJQHkE7T8Y9DY7j2sQxHWB0enc9bhTvwnxRoN/hTGyy2Mkr5UfewzpQDKnVCX/lD1bq5SdtTQcK4O2tO3hHAN5ckAcxCa0ykARIOrpucArANEpKJQXgcjG8lSZnBFzJB3YEsBQFcJl23ssb/s8P/30fY6xswsgl/zA25Dd7MnF7zHp25b5VWysYY//0vbGz7vtiT85Sx6gIqAioCKgIqAioCKgIqAioCPRVBDgFgAXkZAe4ecvWc2ebuBeAKAOgpoA2YH+gARwHegHYlpOIowognojZdiIeH3ztoHAox7aius6wk54A2poWCgAFkARFvQ6eZxozTDMQ8OfmZGfn5GSHQqEgUACBQACgv0/3m37s+EeJf5IBcAN/cuvH5D+QC2T4Jyv2Pe79IDJwTfxQdEC5fQOr/2Vpv6c+XwJ2+CIpXPq5+J4K+Hk+nx/puvQR8pcIXkjr0ykAOoTfP2p3n+Lrllo/nyrA5xielApEBeDfvHcffdeRGvAczA0Y3O3DNQGe81LPz5yx77j90sr+e5vSF5DYzXh7rzPzrufWBR6rSRmTK6a2gKsAOAUAhQBSBYCWmEDCQLYfKQBSAVSaPsOjAiBrDnHbeS2Ju/uIcEIKQBUC9NWnY+fjyPz/4u/e9sT9X7rYCX+2/s/zfvG+0gJcbNzU8SoCKgIqAioCKgIqAioCKgKXHoHqmmMnTpxkSYcogKM1x7ds3Xb27DmgAEQdAKT9HVD/O8mkBUUAwAOABIBUAHErmrCiiXgwEBh87SAWtwwjiWBb/AVSeoY6/yDDQnpdZz7TDIZCuTnZOfDKhjIBf8Dn9wX8Qb/PNAwN3f4x748tAIgHEMb9IB8QOX7Zv096D3J3Pz4/gX5ZoE/fuVX1HNZTgz+31F7kVkV2381wS32A6O7nyfbLsnyJxbl1nkRuXvjPuByCWINMHvsSV5OBvJQJYFs/z1ACJsMYKW5/EjSKlvKpO0ZclVeRnran0LlRvPgCXCjK7QkzMAK9cenn5viZdjU3Ysi44QXdkMGA4EqhANJUAGkUAN1b6pGB+hSgAA5RIUCJKARIsUP06EW4LoQ2rLIDvPSPxO5HOHjkzNfmvMUY6x3+pwkkC/C7ZQ8oX4Dug66OUBFQEVARUBFQEVARUBFQEeijCAAFUH+CBoOOAMePvb1lx7lzQAFg9z8E/wyy/+gCmLSTQABgPwAnbtnoBWAl4olEPFFaXBjOybathM/vAySDkJwq8xljKPgPESIO+sysUDA3Ny83Ly83NycUygoGA0E/aP/pRXgfU/+kAgBDAfwWXf4B/YPLHooAyN5PtvnjeXhy9KdEPy1AKvsJSdN/ZAMgu+l1Du8lTHfz76knQgBpYDmceMfhVn+pkvpU7T1get5vj99ZvkaS/qd68vFTIXPsAn46LQWxe0oKkq5dQWa83gHni/FEOQF933nBQB9tyN4O07kBYW9H7NPzUlUA6V4A4ABA1f5kkNHS0lJ5qMIw9eKSYtERgNoxEFsAXBXdbbmL6E0roZoC9ul9yzjYvfM37/6ovmzCyJdmfu1SZnvyld+t2lox/uaBGxfdcynjqHNVBFQEVARUBFQEVARUBFQEVAR6HoHq6poTJ08S9kAK4PjbW7afO3dORwoAy/6pKaDt2MxJIgUAVf8W1P47TjxhJRJ2PB7z+XwDB5Q6ibgJHgCGQNcIwFE6DxRAECiAYDCQnRXKzcqKRCK5ueHsnKxAMBQImH5u/w8WgIT3yQRAEw39POl+9PKjsTH5SbSAZ1J4yxDm/S6wJw8/Yc6XKtGXjn3CjM/17SewhS6CIhUvLfdkAt9bxE9v8loCDpzRbyHFCEBjzBG4vSO0xiviRQO8e3xqVYB7KioCxD2XsnjPanGcVHag8y1CXgeiYb3Hsa7nu0odmR6BNAogSA033ZuShOIO3tNR11pbWisqDpk+o7ikyICOACkeDLgxPPUjQB1x+smyVFPAft586/Ye/u7SXQMLsz8snxwK9Kj+v7MVtcetWx5dW3+m7Rdzv6E6BfbzfVPDqwioCKgIqAioCKgIqAioCPAIAAVw4gRlGA3TrDl+fMvWHefONemGgc5/iP9toAGgFMAGCoDwv207CcsGBgDZgJKS4uxgMNbW7odKflN0xOPifMZYIBDMycnKCvhzIfGfk5eXF4lEsiD/76eOgKZpmKYB7f/A7R/S/IZuknkfeAGmZPvRzA+t/YBgQJE79QHgyX7y/McEepqtn5QDpJXoA0BH1QL12uMZfhfwuxhMGgfwnC2hfZQ9eGryU3zaKY9PsM3deeJNL4lAsB1LwzHT6wr5PTsWJkzT2XsdBFMU457pMkn6e/Ac9LaqvwdDi0OSaEVxESdcfYd2UAFQTwaQfhANBO6bEti3tiEFYBrFxUUeFYBGZR5pHR/cBhNKBXAZNsZdz2zad6jhn2d8tRv//8YDU5/+w8ZzjA256c8/u31IJytbufnQ98t/P/bG0m3PT7wMi1dTqAioCKgIqAioCKgIqAioCKgIVB+tOXGSCgE0wzSO1da+7VIA1AAAfQCwEMBJJhNWwrYsO+kkbBaPJ2wrEbcSgUCgID9ixWM+3fSBjZ+oa6c6fHyFQln5+ZH83OxwOBIOixKAYBA7APh8vAcg9PtDB0BE/Vzej0ICrgEAYEzvA8iHwgAS3xN+F/CISvG9CX9esC+9/gF7UasCiT+9YgGPgR6qDCgr7s3iYysALMkH+Jqa8BeTYXrWFXjj6alV/Xyd0hfeaxVIFQX0EmeJDStxuTAdxIMybWfRJgDpkcz7veuy/ctAAVzhj2FfMBSZCgE0UAGQ4QYUAvAtC3sJvAAqK0xTFxSAp9mD1KNI1wexFRnaAc56XNkB9tuGIheAgtxA9X883MUkzR/s+NpPqmtsPKRLCoAxNvTvXzvbErtyHQEOLxs76pkqxoYvrtw3Z2jfhLbujenfmLaurvTOxb9eMWts+E/PjPzGlicOfjRzWJ8MX/3KmBHzP2bspuc/3D+nM/KlT2ZSg1wNEYhunzV8yqoG9pWXPtw1A/bD5mkFk99gfbelY39acu+dC/ZbI6eu2vDCt4ZGX7vv+hmRN9tW39nL6ESrXnt0+jNvHGyG8wOldy/ateGRK2Mfb38kMOV1xtiDl3B1vQyKOk1FQEVARUBFoG8jcPQoqAAIURumUVNbu3Xr9nPnmjVQAXAKIOkkLccGO0CmxYkCsO24nYTsfyJuO3ZhYYHPNO1Ewm/4ALybsvaeMtxJ0zDD4UjpgAEFkdz8cDg3NzcrCxQAgUAQPACBAQDRvyk6/7nN/rD039PeT7ACmPuHMgD8G19UFkDF/Rz9C/d+Nz2PnITHQY3LBlKM1vlwHgjuzVGnqfE5+OekB/cBEGicarUpeevt9UeZ/tS3BMrzsADIIHgAupi6C/e+lN3hWWoS+gl6X1d47Xzf7vJPf7QOHQFANgK6DCR34BteJ4I1LVgIUGGYWnExeQGk3C3JT3XclooC6N9b/eLaAwtf+0OXLgDtH/xq49+ua3HX0R0FQI4ACx7+m6cmj77U1QtsI8YJlgwfO/n7z899aHS41yULfU8BRNc9FJ6+MVgSjjY2MxYsDVsNzYOe3ffxwuGXev10vqIA+iaOn5VRxH6QwLWPKYCKxTfd/GJdpMRsaowyFi4NNDfE7l194vUHqfHLRb/2PnnN35XH5GnBGVvPvDTmokfplxMUBdAvYVWDqgioCKgIfBoRqD5aUw+FAIAxTNOsqa3dtn3H2XNNum4SAUCOgJZlgRYgmSQfANu2EoICyMnOysvLi8aiuqb7NDDwNwysVUYwrmuazzSzsrKLi4sHDrwmnJcdCYcB/4dCIP/3+fwBKB3gTf/I81+8XJc/ae7P+wyIqn/A87womvz0ZCZf6vy5zB5jS9CfF+qn5PRTcX1PwD8N6M3Uy9tHGgSZc3e/oiP4j71ebt473wNFfAoFkFFCL9zi3DVpSEOol4xAX+T2exhOAPmaZsRiCWoK6PP7+d0nFQA2BZRbBiiA1tZKoAB0ogCS2LDDq+Lwbjy5ATSNVACP93BZV8Jh2vm2+JWwjh6u4duLtm3Zf+yXT3/zW1+/IeMpzTveum75mf+XaPzKd26fsOu9RTXdqwB+8+6R77yw8+4xg389/64eLqPTw9IpAH5g+KENB1beHe7d6H1PAWyZnn1fc3nDmw8Ha34zZ0rZqipz7LztW5+6Ndi7BXY462qlAKoWjRi7pHrS2tgK5Q7Z262QMYbNH5Qv/dWB4F0L591bCgP3LQUAD8g/37nr2KJbm/a/PO3heVsaBz24YtfqSYN6eQ3754YnvBplLDLptfd//NVQUysbPgyXfQW8FAVwBdwEtQQVARUBFYG+iQCpAGgsw2ccO167bfs75841aboJ2J8oAN4CAHQACegFYFsJyP5blm0aemF+fjLpJKw4KPjBxs/EbDxiGl0P+Hw52dnhSHhAcXFpaWluXnZeXm4wGAwFoAQAC/+RARD5f6rup8p/1/EvhQKQtc/kW+cC+5Tyfvd93kGPuwDIE+iakUPw0gQpTIGIMdnjuWBbJucl1PYK8okXIHd3tHhDQoSzIt7blob2RarX6wHgrgC+4v7/V0qru77Zgp/9UdIpAH8gKPL/ZAQgKACxF1vbkAIw9OLSYgONOb3bNo308W5L27JVIUA/bqhR09+sPtnyx1cnf35QZ4C6fdu//HbbVycs/Ur7C49vXFTbPQXwSV3zlx9bO3RA7sEVUy516QLbTFx57IVvtp/8/ar/OWvJXpATBx/Z3vzT23s1fN9TAL1axkWcdJVSAPt+UHjHyihTFMBF3Or0Q3sWw76lAC5huRlPvZJh9pW8tr6+D2o8FQEVARWBz3gEjh6trsemgJqmmT6j+njt9h07m841MY06AjiO7TgOoH7wArSTCceyEolEwoqDLMCJ5OXl5mS1t7dBZb6GlfyGiU72ScMwAn5/bk5OfiSSH8krLioqLinJzs7Kycn2+3zBAHgAQNGAafLuf7pumFDaT8hfSACwpgAJAUJBnpwnP9Tj0u/5qczR8/dSpP5Qws/d2Ny2aqLRGjcakDc+Pc0uaQdKq6dh+9T8O9kSukPxEySwFwgwwy5L0e2nkAVkSqBeV00EBAUQT7y9BVQAQAFA+j/JNNwA0BrCTfJrepoKACwqO/SSkJuPF5hQ6YtqCti/m6Jk0qpo3G5Y+50e9AL4+Hv3vre2B14A7TGrdPIvg36jcV3Zpa5eYBsXRm6cVvAQlD2PWlK5+wlRyX9m38pnnly89kCzBTr8UQ/88IUXZ4yRnEa0YmXZffM3VscYC986Z8Xz+fPvXOD1AsgAAzrOy1js8Pofz1qw5r0KmMWMDL/9gVmLl029Ncii1dvLl7yyevP7VQ2gdjYjw+957mcvzxlT6F59yrnB0lEPLVyxuGx4pzKGaNWr06b8aH0NyLBHz/zlS5F5dyxO8wLAS1761gGQasOMM366dOE4N0/btP/VJ59+Yf3BhigsIjxy3LfKvv/cHM8BnazNc109CkvzvpVPiWUwFh4+fuK05340a3y4Zv3Tk6asqfLe/5GLhDlCN9GoWz//ERFnFiy5dfzD05+f9fDITNGK1vxmwZOLfrm3qklc5pz/taRsVA581+UsnFUZ9/Kx1YN+Pm3Wkr11EMZRk5eseLms9OCy2Y8s2HQ4ylhwyL0LV5TPcfeSuKDGV+8YOXcfUFFvN/90HH839usp15StZ4xNXNW8+ttBxnB5/1i+F4aC4Exd+KtFlLdnjMIbeGzPif9xcvaDj675E1xC+Nay5W+UT8T7GDvcWQx7UAhw5sCany9Y+dq+g3UYGdhyy1cvvX+IK0zpPHTdn9t1bD03vbVi3bPTnlh1wK0CYJISSllAoHT05IWrF7l3mV/jnaua3/yvu+ffP+2VPzWxhzecLb87/c5e5JPYvO2Z+76zDFwJgkMn/njDpD/ePC3FCyBas638xX9Zte2DCniy4K7dP/eVf515e4SuKrZtxs0PrGoMjv3pB3se6Runj0v9jFTnqwioCKgIqAhQBI4eqYZCAIS1RAHseGfXubNNDH3yQAFgcQogmWSW5cRtoADiQALYPr+/pKjQcRLxaAyz97qmgau/jrZ8gUAgLzc3EokU5OfnR3ILCwqKiopDWcGsUMhnmtg4AAwAUPsPIgBT03TDwHJ+Xv+Pvn+urQAtmON+WeUv1fhpBEEKBZAKp9GVr+MGEOLqThXXqTCMCvxpSfT/BNQ8Y9P7XAiQecf1zgm/VxZ9tNzOPAMVq9B/HwkuBbB5y/ZTnAJAi0eXAkA7QNovmSiAFOW/Z8/JwhY611aFAP13GxljefeuZIyd3/hID2bpKQVwkcN2OXNHKC7ecSmAw+UTbn1yv5U6TrjszaryOwEKVr/y9RHz/+T5aTgSbm5q9nin9QTr8l/9UyYZ+tT+ynk3Mdb6xrTSaZvSrsNdgIAN6Qc8+Oah1XdmwrU1P7vtlmcPeA6PhMNNzc0eO8CMl8xGL/rw/ZloP0Dq8dQJxWpT3+3iunoQFiwar0kdcQiYINRwlzXvjzgFkGlGxsIiGhmDmbkQXbjieSfB2YdLqNZpzAWKLi0NNzSgSx1/BUaNHXBwX8o1jSuveLusJG2ouvIJw5/cz1jgH7aeWDYef0iWEIyx+1c0vDkpJ9PyPNQVD2+4tKS5odE7uNg5Iv4dY9gDCuDjBbeMWZJ2Z9itz3/4LtlJdhU61s25F7OfheLGew1I52UOjqfAh19j4NszJm4tX4d3iPw7L/FJHPnAKu/tDoeDzc1Rjx2gvIneJUemvlWz/C6gT+RNGbP02NbHrpRyhh58eqtDVARUBFQEPvsROHq0pu5EPer2dd0wjtfWvrNz99mzTZqmkRugDSoAC3QA4Ahgxx0nHrethJV0EvmRSG5ubltrSzLpIHpH6K7rAdMMBgI5udn5/BXJy4GvCwoLsij7z/3/DAD/OhQPYPk/QH6sAxC9/STcd634RU6f+v+58BvuFIfTrmY/PZ+fWr0v7PhIf+9V8qeX66fDY8L8qRZtSczkptf9d9xAKZj/cufzu7ADUBRADx/2LgLVRXgdTTPawQsAKICAP8D5I83hig6HOgLwapHWVrQDNPSSkhL0ApBFKFxkAswY7Taxe0nUYiXsJ2YqL4Ae3sqLP+zqUgHEGnYvnTThRcDzEtDKX9lHz9u/56mbgrGPl0wYs+AgY0Oe/ejD+SOZtCK79dn1ax4fyQ7921Qawe0IcDFYd+jU1zb86Kv57XX/+b93BifPvZuQYc2vl20fcPfkr4wMB6NVS+8YuwAA/LiXj60vK2VM4uTRT7395j+MYCc3PnPfnPXNjAUe2lC98u50izVr9w9KJ6yEDCQ/vuLnU+5fiowA7wggLzkysXzPC3flN330T9MfKD/oHiAg4vCF+/Y/O9yMNn+8e81mJlfr2SZybRmuq/uwyJKK+R/te3YkizZV7f3lJuuhp+5JKVBPLQToLhqy9OO15tXfCrLWhoNv/fyDLyx85NYOm1si1WFlq99YeFth+8nfr98epNm7m0U6LDIWvrd867J7InWrvv112Dbwoq3Stvnpv52xCfDi+OVHtk5Nh3viLgRnrG94aZzpMkGcFBDLCz/05oHy+8OsadOMEdNebxIEgQsm2ZAHV6/76W2F57bNum32Zrjxk16PrbgXV5JJjeLaQ3ZlBxjdv6r85M0P3TWqNOBOLcpnugodEARdndt9bNPvVIaNJBfAn8oTG5+d8IONTYwFJ61tWHFP0HONMFrJuAfvGhYacu/Cp+46J1inXjyJDSu/MfgHHzDGxIOzbfaEGfAkpnQEOPzGKzsH3PntscPD7ocJEzRQbNuTN08ubyy8e/n2DVOVCuDi/8VRZ6gIqAioCPRfBI4eqa6FpoBJgMuGUVtbt3Pn7rPnmhjTkQLgZQCOBZUAVtKJW3YsBl8GTXNAaUnCtqLt7cLAH/C5afpyQ6G83JxwJFxQkB+JRMLhXLADCIfDkUiW32f6fCb6/yHyBxt/QR9A/l9QADzdTx7/lEkXDQZlul8i7g5++xgvjXBS6svT7Y+OEf58aY79Lh7zYn2PpF+ALzEFZXQz4MMu8vy9Sub3315QI/dbBJK2ppucAjiFFABMJWwdUwoBAMqjF0ClhwKgpwAbTPDuEtBDIJVwghMTljVbUQD9dhtZD7wA5OQ9VQH0hxdAWgRGLf5o95yR8Ka1fnp4yjrG2LffPLvqfjwsum5yePpmRr+1n1wwePzSBsZKn3r32DyCkX9aMPLrSxovigKoWjL2Fqgd8KR8O78naV4D4tySue9XLKQWCRKKlL3ZVp7eaE0sz3P8gcU33PZig6AA5CXfs/rEWm7SvndO+P5/izI2etHH788c0rDm7wbP3gszDS8rXzH/oVGlnRgTdnld3VMADavuv2EGzGOOnPry6h9NHl3inScjfO02Gu89ec2d6B5fevdT5c/P/ebIQCetH6qW3jx2QUWaFJ/flW5ncSkAtzxhU1lg2q9hYrlVDvLN4x7jvetC9s9rAdK+FcsbOe/Dj56izhD8znIcLvPJLkUirt1tV9l7CiB1f6aO01XoOu7rtDV0H9v0ITpuJLEAz1MpVBVC7S+VDsFJr9esuJfr8NmlPImtb0wpnbadMeY+OOKzotOmgFepDUf//YuhRlYRUBFQEbhyIwAUwIl6AsOGaR5HCuBcUzMgWoL/wgoAOgE4dixhJxIJ23YKC/IjeXmtrS2O42ChPoAU02fk5OTm5+ZGwuGCgoIIyASyc3NzcrKzc3Ky8/Lygn4/Fv/jH279J3C/7OlHZf/o0Scd/l0jANnRTwD4TK78JMfnnnyI9T3tALx3owNAR5sA/gILQI9CIInGfhkc+z16ANIrdLjfqc39xI8VBXDlPhh9vDJoCtgOXgDbT5065w8EeBkJ96QAxwi+12D3JVvb2iorKw3d8KgAJFeF6hUymPD0t4QBNS2RUBRAH9+5lOG67QjgObqnFEA/dwSITF1bufweAQkyKY35mjFnXiX6fq9uXj2RwKSA0BJodY91BQqCymSo8U59CS+Aj440gE2AePHxJYKSqV1XTpwJW2Y6nqNTUgFIimHhR/vmIg/CWM2ym2+ZVwEJZLTfj733zNg7l0kdeGBU2Yo1yyYO67DyLq+r+7Cw6P5nb57wM1lxEBxVttotOM8IX7uPRvWaibfN3okV7EAulE5c+Ovls8Z27AEplnf3ioYNk7D43331YJZXxoyY/3FK+lder9wqIqqZKQAm9BpIDI3lVQClz+4+snCURzHe8fGleySm8wzeLhOLYAAAIABJREFU0aiy1xQAr+f/sLIO/SnEK3XqTKFjjHV5ritM6OF+dkPx4Jttq4nw6hhqxqCtBnB5XOrSodiBLuFSnsRMD44gI+TahBfARxXQ4FO++Ko63kz1joqAioCKgIrAlRKBI0eO1mFHABABmMbx2nqkAJoY0wT6hyIAG3oBYiMAJxmPx3VdHzTwGse229svGBqmIzXmM31Z2VkFBQWFkUh+OBzOj+Tl5ubmZudkZ4dCwVBWKDcnFwgAMAvg+B9V/x0cANF+HwoDRAM/Qj90pLTFR3DesV86Qf80Yb+ItqvU5zg/Fa3D8EnmyGGlhaDnbrmKA2rnxjkEcv13sX9mzH+l3PUrfh2XsWPf5YmFLATYcerUmUAgiHvH09wx6RYCMMagKWBlhWGapSWluq57mgKK3S08JoWMhd5PWpb1xMyZl+eS+mSWq6wp4ItrDyx87Q9lE0a+NPNr3V1/TymAJ1/53aqtFQse/punJlPS+xJe3o4At+/60a3T1kV5ep/XZksKIFha4rHfgym/8MOtb83IQAEIsNELCsBVaLvX5HoNBIaNnzju+mDzh2t/A/5nfUgBcMjUYwoAVnfmwJoFjz7tOrGNXnTw/Zlp0uVMUFleWQ8oADi2+eCq+Y/OWXMQzdNARS8KzntJAYCOo2bbT/7nrCWb6viQ4Yc3VJSnV0xkgpFi7ZdGAUik2g0FwBhvdxecsf7If/n3geAHwctPPBRAeFBpWq3H5PJji77ZnxRA65bZw+9bgwg2fOvdE2++htXsWrMTmJpUCuBBlxeTd727c68QCqA3T2JX3BmnAFwbjuDQcfd+Y3D2uYOvr4etrSiAS/gUV6eqCKgIqAhcnggcOVJdd6KOkKxumLV19bt37zl7rjnJGJT/A/h3CP8nEpblWPGEZSfsgoL8gvzI+fPNtm0bJtQqG4aem5NTWFCYn19QEAmHw9AqgJL/oVDQ7w9kZYWys7P9QAAYGtT/g+RfuPuR/N91+uMonvCN7AVAiXxPHz7pbUcOAYjIRWbU9errkJNHfz5u1SdQvox2EvT8lPzv8MrU2I/PCUN2UQp+eW7mZ2GWqwz8ezkobN2XuRgE9zEWArxz6vSZgM9bCEA1AWChKfZzsrW1rbKq0jCM0pISXTcEJ+XtApCEThO4i3VdIzZKFQL0+wNw8MiZr815qyA3UP0fD3c3WU8pgKF//9rZltjvlj0w6oY0UN7dDB1/ngojm3993/VlW1LaAUhx70Mbzq4Et/C0l9ByeyTHQkvcgQJwS77TkuqydqBkzp6KxWNTphC4wq0RSMvlim8voRCg4sVbbl5cJQsBtkwPY76000IAzwKj1ZvmTJj2GsA/V14ufy6LDjpelwtiOw+LZx6wr39gyprDjDGR1s5IAVxMNJrfWzZt0jPYA9JNIMs55Z2duevYoq+k3vbuZ8mQZO5IeXRLAQjnvNKnnr3nxSWrGBv706o9j6Cff9dFBJ5MeD+oAETkXcu61HvRVei6O5d1H9v0Z7DzwPakECD11nexY7t9EjMUAjBR/UGziF0h/R3kO4oCuPgPb3WGioCKgIrAZY7A0aNHa+vrCX7ohllXX797995z55qcJFAAyAAA5k+AF4ADRQDxuKEbg6+7zrISLa0tpmEkWdI0zJycrEheXlFRcTiSVxDJD+fl5mRnZWVlZ2UFA4GA3+8PBoNZWVl+06T6f975D6v/qQkgoW6P4T+K7gUS9wr2vbZ//CSPHCBV2u9CNDdF36VnH/ULlGg+zb2vi3Z8PVT1X2UQ9zJvxytvOk2TADvD4uT2EjUjnfBGsJX1tmh885Z3zp495/f7Ee2TCoAqVjSx5zRdZy2gAgAKoKS42DBMDwUgmSlHegF4tmgSvQCUCqA/t9Fdz2zad6jhn2d89ZF7buxynh5RACs3H/p++e/H3li67fmJfbDqdBjZtG5yKdT5M5nTTvHGW/EQlI7Hmqsr31lf9bk5k0axjnaAr824b/FeSFlLSCzEwGz4nK1vzr6RVa568oEFeIhoYOZa9HETMnbmw7X//HrgudWPsGVjRz0DNgFlG6pfvjsQbdg0axS6vsnxJdpMtwNkGY3uO9oBvvbolAW7Qc4t7AC3P1I65fWo62om7QC5H371piXr2V1oBWdCkcCEm57Zn5EC6OK6hrHuw1Kz/sW32J2T7x41CEoMan52xy3P7nMpAFHZHn7ozd2L/0vozImmwaOH53QXjQ/K53808mE0Y0Pj+tIpq7yG7Z49JY0euR0ga/ro9aW/Ds5bOWOIW+rfWcz7iAIQ3nglpaWNDQ3sKy9V7JrB9Slex7t1z40rDTIr2ly1b+370XvLwEWyR4UA3cRQwGPxmKQJT8Ysqdz6xFDWeuDFv7ttMVpgct+BLkInKYDOzu0+tt1TAJJH4M6LTNoByn6KnRQCXNKT2MEO8Pc/mPLwG1gvk0YBlL1ZV35nMNr4m0dve/gN4KAUBdAHn+ZqCBUBFQEVgf6NwNEjR4/X1xOK0A2jtu7E7t17mpqakoxZtoPpfxsaASQs27ES8YRlWQWRSGFhYVNTk+3Y2NBPz84KhSN5hfmFRflYA5CXl4MKAMD/wWAg4Pf5zKDfHwqFTMNE70BhIMjJAGnL5yn+x+smCQC8ACHhVxrTEf3wl3BJc7OvQoNPYL5DSYAoIMgYV/RYV+b4/bvnrqrRRYJd9ptADYlUnNDe5Ol7hPHc6I9vWvhRUtO1pG7o51ujW7buaGo6HwgEcFjXDjDpuL4Vuq63tLZUVlSaplGMFAAvBHBlAtTVkjNkms7P1TSWSFiqI0D/7q91ew9/d+mugYXZH/7r5JC/E++1ni2hPWbdMmNt/Zm2X8z9xqRxfeGX3TGTXLfq/uFoQXfr8/t2zRluMta8ZfqN91HbMO9LuKx1aAo4bOiQw9U1Xkh8eNn4Uc9wN3gaQrRqk1Ztja9NGDljd+oMmL8dsu8Hg+9YmdJnbOyYyL79NZ6se9Wy8bekjg9T9Lwp4NAhQ6prajw4JPMly6aAEj5515upEICxTq9rGGPdhiWjEYMsBHDRGi1DpLu7joa4496lZywEYKxhzcTBs3em3hMJ1bqJeV9RAKzx1TtGzt1Hi0iziqhadtvYed7mjniQWGGPKIDMMeyuKaB8RmRsbh076k/7DkoKoIvQdX8uYxe5nzNUlMAYGYLTsSlgRwHIpTyJsW0zUpsCRoYMi9Ycdjmm/XNLJ7wqfCggepExX4ns/6DapQC2zSh4YBWYUG5v/untPftYVEepCKgIqAioCFyWCBw+crSuHu0AGdNNo7b+5J7de881NTnJpG1BHwDLskD7D0YAQADomjZ40CDbsltaW3TTYBoLBYKRSF5+OFxcVBiJhPPyqAggOysrFAT8H/D5faapB/2BUDBkGAahf6/sn3z/pIIfnfz5izwBObwXOmggAVzTPemL5saLy7HBUiClQN8T0RQiwOsI0MNk/mW5OWqSKzACqSoRXKDU4dNyvRUhxA7oWtI09OaW2JbtO5qbmn0+Px2ISJ7O16DxHzJWmq61toAKwDRNoABMPekg2ucUgNjw0vXCs30TVkKpAPp909w7f/Puj+p75gjQ1WLIBWD8zQM3LrqnbxadSUwu63XdvgDR6k3/+OjiX+2uIigeLB31wPf/18I541CSzZr3vTJj2o83VscYK7n3+dfKH/rofugN5hXGN3+wbPYjCzYBGAgOuXfhivKHKh8EU31vQ7vm95bNnvmTTVWIEMzIqMlLli8rG5XDWNUb06c9ug6L4cO3li1/o3zEL0aMXVKdIryv27147pMrN1eAXyAs74cvvDhjTLizIDXtX/bo9EXra6KMDbp/0Zp/nfzH+wBnelORzRVr5k378esHGqOwmOG3f2feyucn0vWy6P4l9z2xYl9VA9XnB0tufehH/7pk6k3CQzF12k6vi7FuwtK678XJj/7bBxWwBgr7QwtXLC4bLq7LczoLDy9bvqV8IrXW6yIah9+Y/p0fbD8ojBXDIyc+9tILz40vychNWU37X370iZ+u5/c9PHrS4n/9WdloXnvfVcz7jAJgsi0Cu39Fw5tpxoTN75U//cw/bfoT9+QLDx8/9bmXfvTtkYEeqgBSboGMYXcUAGPNexdMe2TJXjBToP08o2ZGePpGz37uPHTdn9v1HeywqTNSAIyxxp0Lnn6qnB6oQOnoiU+/9MJjY8Xe6UQFQA/0JTyJjRtnfHvGqoPNjAVHT1218YXIPw39u/KYrDSxKtbNmPbE6+DlwcKjp5ZvXP65n98yZkmNePS4NCY4Y+uZl8b0zWecGkVFQEVARUBFoG8iICkAyK4bRl39ib173j17rslxGOB/yPon4kABgBlANB4vLioqKsg/d/asZds6NvbLzc0pKigoKswvhA4AkdzcvHBuXlZ2VigUCAYCPh9IAHy67g/4g8GQ6AKANgBEBLhyf2r/55ZTCwkAveux2ktJ02fuCAjR0Wyek8VQuVaA8J3LMlAcXYeBbir6u5AIKC+AvtmTV8oognIi6z7C+ViC7+k0gWtNMYbMuPqk4/PpLW3xzaACaPL7/VAPAtsuiTIB8qbgIhdN81AAJcWGDl4b/FlwC1SSKHIRZhl8UlUIcFn2DjkCMMYWf/e2J+7/Uu/m/Nn6P8/7xfuMsb5xAejdIvr7rD8tuOXrS2oe3nC2PIPvQH9PrsZXEejbCBxcMGL80uqpb8WW39W3A/f/aJ/Ok8ibCErTx/6/TjWDioCKgIqAikBPI3D4yJHaOmoKqOmmUV9/Ys+e3509e85Jgrt4HGUACSuRiMWgJ6CTHDp0qGXFzzef9/l8GtN8fl9Bfn5pSXFxYWF+fjiSn5ebk5eTk5UVAg1AwO83faZpmIah+3y+YChIoJ9XAqASAKfWpYwfVM0Ck6fY9XsQfHq1v8BCadcM8Kpj2T/H+r0W+3d2osL/Pd1y/XBcp8En7NzJy/0BP5/DcQ7NxVlc2U/5fEDuKb4UXpZJbFykCnBjc5SeTDLTYC1t0be37Whqbvb7qBBACAGAAhCclJZkmt7S2lpVWWmiF4BuGKLZBO5oIgpERwAuhxE1AugF8Hg/RLi/hrzKOgLIMKzZUfX4ctDX944FkPj/57PHTf1baoP+WXy1Vmz/x2lTXq0Ys+T9rU/whnyfxetU1/RXEYFY1Zb537tv5cdjF/3nnplX11P7qTyJFjlxZpB7/FVsF3WRKgIqAioCV3YEDh8+DHaARAEYZv2JE3v2/u7MGaQAEom47SQSiUQ8ZsXhVQivojNnTjuOA8BeN7KyQ8XFRQNKSoqgCiAPVAA5OdkI/4OBIAgADAMO1DkFQKAfSwFEpz/UA4g8vHD647iNgFS6P38KqnM7q6dAMzzvyg69Wl2fRaCLO52BABD5fNleAhPxQpKPqB02pOu/765T9PIj+QrnmFxkzn0BoADFfTkOfG0YWkvrhXd27znf0sopANcRMEUFkNS01rZW8AIwjNLiYrc7JjbL5AUzsHa+Zo9uhikKoM/2VLcDvbzh//zw36GquWzCyCWPjA2BlVz3r/a49ey/7Vu1FZrS/9P3xs6674vdn3O1HnFgzay3aoJbXn71QEwpga/Wm6jWLSJwcNXsDdXBzctWHowGHttzYmlqq4srOk7qSbyib49anIqAioCKwKcSgcOH/1JbfzLJkpCfN4wTJ07u2fO702fOOkknkQAXgDhyAFYMir1uuOGGWCze1HTO5/Prmubz+SKR8IBrSgeUlBTmR8KRvEheOBs0AMGAH2oATHhBsYCGBweDQd4IEEEWCQK455+4eLe7nwe7ZcjkCs8/yPN3gvUVBfCp7KjLPymY9kvInml6jvk9Nfqov3cpgE5S+VKb7+EA6EtZwo8ifsdJw/wA+h2A/vgXzmuaZtuFC3t//15r6wW/6UeWwGMHIIsLNM2lAHQdmgKCCoDEDLDp0S2AawFoLS4FoCUTCVupAC7fDpRagIGF2XMnj+6uRwBbufnQ0rUH6s+0McY+4/l/uAm7Z4cnrIFi/qETl25YXaZUAJdvZ6qZ+j4CO2cUTFwFdfjD7n9h3ZtTryYVgHoS+347qBFVBFQEVASu9gi4FADTNFEIcPr0GaAAsBEAVAHE4/FYrLCwsLSk9GTDyaTjGAb09ssKhYpLiq8ZUFpaUlJYEMnNzUUbwOxQKOj3gwcgFAGAAgByqj6fLxQKceG/MP9zvxW4KrULoPTzl57rsmbfDXyvNf1X+737K1t/V/eZq+q9aoBUZ/4OFIHsNunieVGYkhJXwRsQkoe/HIcje47vkw68mXRASYC6AK4fwO9k7wu/33fhQnTH7l3nz7d5KADGNAdbCohaGLDl1FpaWsAOUDeAAtCRAkD3DNlRUhUCXCmb/+CRMz9a9f7uj0BJVZAbuO/26+8YNfBLNxReW5QdCpjtMav2dNufj5zZc7B+w3tHz7YAkzr+5oE/Lrtt1A2FV8o1qHWoCKgIqAioCKgIqAioCKgI/DVF4PDhw8fr6qlmXjfN+vqTe/a8e+rUadtJWrYVQw1ALB4zNG3okKHxeLypuQlcADTNZ5r5kcg1AwYMKAEngPyCcG5Obm5OdhBfPh9qAAxwDNR0QPymzwwEwAuAOv25yX9MaXrfoPppXkfNLdO5XR+d6HVc/2u6V5/Ba5WYll9bpx0cRKWI4ILweCrOp3y++Ia2Mnbc4637OjcD8PSVkMPBSBzTiyQ+Qn3GmGM7gPWRDOB0AC0btjDWsui04VGjn3SSuq7jQwA/N02t7UJ889ZtTU3NAX9QaABgWLIYgCFoZF1vbcWOAFgIYBgG3/DCLhCnhB4CKSIavGrLUk0BP43HZN3ewyt++/G+Qw1dTz72xtLp/+2mvun/92lcpppTRUBFQEVARUBFQEVARUBF4DMQAaQA6rAZGTN8vvr6k7t3EwUAHQHj8UQ8kYjG2kuLSopLik+cOJF0kgZk9rWsrFBxUfGgAQNKS4sLCwvCkbxwbk5WVnYATAD9PgOwj0ktAA1d03Sfafr9PrDiB+BCwmbkBjiCo7oAWgg5r7vRVZL+z8BO6/klZKjsF7p5AfUFY4D7BS36pVKe9PLps/GGe8QkyLJ/5BBsQPZJLanZjuM4NhXxA+wH4M+7AUCtAXbt0zVohAnCFvgaFS4cmTNI1+PgcDqKAkwUy9BaTENvabuwdfuOpqbzfj+14aLafgfoLuoPwIBh4BRAFaoAiooNk1MAeDDxZ0gyEAXgNtOEERUF0PNt1vdHHjxyZvsfj79f0Vhx/NzJsxeicTvoNwYUZI28Lv+2kSV3fvk6lfnv+6CrEVUEVARUBFQEVARUBFQEVAQuMgJEASC80Q3TqD9xcvfuvQ0NpxwHGoxhLUA8mXSGDhkCEoCmJtP0aVjYHInkDLpm4MBrBhaXYDOAvLycnOxgCPoAQgUAmAAiVQDWf0AEGKYe8PsB9hNqQed/6q7G+wLwrxEbZQBxF3lh6vArNQKUtJevjpqOTCoPXlEvzqK0P0Bi1A24dJGnkASOpaGo6B6AOf5nW7aNan5h2Udon17cBJD2JCF8RPK6bdugbfEJ0zegAFCDAJidvtAcx7GsBPTWMPlhUtZgGlpLW/uW7dubmlp8pp8eAiwcgP85dtIwTFgSzsrtAHXoCGCY0BFAkmPCQAMbCYqCGhGWZMJSXgBX6r5X61IRUBFQEVARUBFQEVARUBFQEbgSInD48F+O1UIdK2PMMM0TDQ27du05ceJkMglwImHZsVgskh8pKihoPNmgYWG/rgOYLy0pGnztoAEDrikqKsyPAAEQzAqFQgFwAPT5oA+ABtl/DVOlGmOGofv9fl1HaCSEAMmkgypqfI83POMGgVR6LSCZRxJwJURNraG3EUABvacbn5uuxzJ63ksPySF58wmaYxJeNo+k+UVFiVsbglAckD7k9nEIBPu2bUPJPfr20ft0OmxEXUOySidjf779kLriSX7bAn0AOVvKc2lRaB+gk5TAsiwdxzJw4xM7ICkJbAoY27xl67mm84EAFAIQBWDZcU3XTMOP60Lxi6a1trZ5mwLycgkKDhAPWD5AehoKAnAh8HXCtmY/rpoC9nZ3qvNUBFQEVARUBFQEVARUBFQEVAQ+8xE4/Je/HKurR98yphn6yYZTu3btqa8/QV4AccvWNW3QtQPj0VjTuSY/pPFBApCbl3vtoIGDBw0sLSnOL8gPh/Nys0kCACUAumHopm5o8D+EUgBQDMPw+/2aZpB9O1f9869R0uxBhiLsUCZNzgCf+RvR3xeYXnXf3/N5xufW9wSa0ykAr2TfvdGZZSDCNgLt96BqnvT2iO1RuU//RxwAHIAWfVJmIntRIminLhUA/XGLyq4Tshcg1wvYNpTz60aSOVAuwCsDuCpB0yDz7ziwURHJm1QyQDucYs4rCHTtfMuF7e/sPN/S6jP9dIyTdEJZwUQ8lkjYPtNv2zYULKAXQBUWAhQXFxu6wWMpvQDgC+TO3IYa3DgzkbBUR4DLuLXVVCoCKgIqAioCKgIqAioCKgIqAldbBP5y+C/Ha+u4dblpnDgBKoC6+nrbTto2VAFEIpHCgsKGxgbHcaDAHyUAxSXFQ64bNOiaa4qKiyKRMDQCCGUFg34fNAEwdRQLYBUA2v/hy+cz/X7ohSZypxLCcJTfsX5bYEaF/y9pV3UL/rs9oLPp0yT9QnifltkXpfecy8HSffFKSchzVX/HH2JiH/P31G0vmYSsOwBvRL4E+4FewIp/7JkHmJ7XzUOzS9iRBMs1PJ4xepNWIprtoTaf2AcbXg6cBjl93pVPGFXQCpNOkoFAwHYMH3AEoi6ATArdChegEhIJn893IRp7e9u25ubWQCDgoCohEAgUFOWzZPLj/3vI9PnzcvPg6dCNlpbzVZVVpgkUALAP1BQQrQOETAH1Ahz4u+KIhKUogEt6WNTJKgIqAioCKgIqAioCKgIqAioCn/EIfHL4L8eP10EBsgZNAU+caNi5c09dXZ3lOImEbWisdEBpIpE4f74F/f0A2+fl5g4eNOi6wYMGlJYWFhbk5ebm5uSEAoGg3wc10KYJ4n9hAcC0JNEAJrcDBPSV0hFAAv0MLnCXGvxeg9u0ibsep69mudSr7e35vVs/puI7sjP8Lsraes4BiWaOJGYnoM6RNB0qjfR4wT7k7wnkc3s+yuyLJDyv1QejCUT7gLqhV6VpQs4coT69yTE+kANJZiWsJEsSOUXue1xgIhLsSDRwJQGp+kVnAV52T7Cb/AIdxwGTC8EviE4W7mWBNYBtA1WQZKbPaG1r37FrZ/P5Nr/PDxIGx/H5fYOHXKsxtmnTb4OB0JChQw0snGlpba2qrDJMs7i42OTVB7JBJon/3TYIwggRLhcpgJm93Qifwnna+bb4pzCtmlJFQEVARUBFQEVARUBFQEVAReCvNQKf/OWT4+gFAHJo0zjZ0PjOjl3Hj9dadtK2rHA4NxwOnzl7NplkAHUM3eczBhSXXD90yMCBA4pLigsikZyc7Kys7KDf5zdN3cSDoAIA/NJJBEDKf8OAjgC6F/z9tcb86rpuAebTGZo0SX8nF+UFrpS/9x5Ihfois48IH/E3LwBxkg5P5TMAxrL2nhA+96XQdTTyd4if6ugkSeBfjAyeFNxRj+f7RcW+xqgbgJN0iMAitE+mBPKFAgQwEyQRCxENVAggVQmkAaBVwXg4jukzW1svvPveey2tF3ymD6sYwLEgL5JbX1f7hz98+Llhnxs4cCDyCXpb24WqqirTNIuKi4CGcG0KkT+D8RzOo4lqAKJRVCHA1fVwqdWqCKgIqAioCKgIqAioCKgIqAhc7ghU/eWTWqAAIC1rGObJxsYd23fWHDuWSNimaZaWFNuOff58K3Q710ATnZebNfi6664fMmTAgJKiwoJwOJyVlRWkGgCA/2QYaEDOFOureYc/ppmm4fObytbvct/gns2XhnI9kDeNs3G18GmUAFWmo8W923WP0vAo4Mc/AO95Gb9Qy5PE3x2MivMJ52IvPXCVEBuJmuLhT+EUno3nBBaq+nEw6i6JUnzmqdVH1kBiemQRYBo6IYmWftTnz+0gKGkAsOoHgiCRAG9AbmbBFQpUoQBvkg2Bly+QFoamaba1X9j77nstbRd8ho+3vkwmW9taTjU2Og4rKiwOhYLoOWiSF4BhmiVYCEDwXnglogpAJ7NEYQcoaitUIUDP9rs6SkVARUBFQEVARUBFQEVARUBF4K81AlWffFJbhx0BoNu52XCqcfu2d45W19i2k5ubF4nktbSctyyHfM4NQx9QUnLD9dcPvu7a0pLC/EgkJzcPTAADfh9gFyycJgsAwmq88x+AI+wUYIIKQL0+nQhIYXyaAx8Z6mXoxAcoGk3yOZEj7PqlYR4p7b0OeZQP55p92XQPsT9511ONPFXmy+J8yulTUp0y+cQXgBTfNLFSnxfBeyNH3n8oMAGSAH+EmX1ZdMDl+nSMrBfgly9aCSYtC7L/vAUgh/Ec8QsbA0T4vCDB7R9IjIPc0R6+K/UG43pMw2hrj+7e+25r2wXT8En0Dj0KLehSCM8fWmgYhgEUABQCQFNArkcQpIhsCojiGkUBfDrPkppVRUBFQEVARUBFQEVARUBFQEXgao1A1SefHK8FLwBNY7phNpw6tW3r9iNHqk2fv6i4OOnYLS0tAExMU9dYVig07Pqhw264/pprBqAEIA9LAPw+MAFEHTa9CJ0QduS5YaAAfD5TJHev1nBdIevu6MOXeWHejDQdIUr1sQkjzx13YGVIvS/wOsJMSubTEBx5i7p5yvCLFyBk0unDF5BQ59CYbO0IsSMgJ+pBgHfhDYD6eRtpAnLA87xoLNkIAMcXbAIOhv9Jzz9u1A/V+mltCDnpAWUIScdKWDKjToUIxIgIP394hy4E7PiQuMgQbWnX3/FnmMAHFcCF9l1797a2XvChFwC/IRoUBABz4hAFAl6GbW1tkgLgnQhJ2YBeh7gEUiKI3hpoefTrAAAgAElEQVRcJKApFcAV8oSqZagIqAioCKgIqAioCKgIqAioCFyhERAUAKALwzQbGk9t3brtyNGavHA4Esk/39yUSCQM6IoGf0qLCkcO//yQwdeVggYgnJObgyUAfkpdoguA7ALI7dgF7oSmgFcXBdA7k7zLc5tTTfU7nTM9te8Wtnut5FMALQJ4DoBFep9h8TtV6iMVAHp+ys1j0T6CU3TXhxZ4jLLZKN8ny31qDEFN+9BiH+pE5MtLU9honkcdJbxXJZ32wNLPsqWlH12QdzSsyYdy/WQyKbsAwMw2XgH1FhC6B6IAiDWQJf3UrpJ7FIqvRWsLsW4hNHAXScA8iX+QLPDoXWBA02e2tUkKIEAVEojpsb0hmB9yikHXUQWAXgDFJcW6rsNWpCgLJ02mu8sWtQYwmKIALs8DmHmWg0fObP/j8fcrGiuOnzt59kI0bgf9xoCCrJHX5d82suTOL1836obCT3N9am4VARUBFQEVARUBFQEVARUBFQHGqv7yCXUEACG0aTQ2nt6yZWvNsdqS0lJNM86fb4JGAabJkiw7O2vYDdeP+NywgQNKS0uKwuE8wP9QAgDN1bEHoKjjRlG3SFDy1LFhQLsApQK49E2HkDEjhO5kbA9ehftCzeSImyEgymvaATyL3nuI18HJjqrbeQ0AlnbwdnuE8DUN3Phwk3A1Ph1KbfS4LB/E7jZWmnBsL3LstAbeqM+G5D8DOglT4bym39MpkGwDmQaqfh1UBlzHIBUIuFTHtsCwjwoL0JBPUBl4PXjdVBMhFAiyJyD9DHeuN5Ted7jZgSjlpyjKMTuaEYrZwNQAVQDvtrZCRwC+Kg19C6A1ATIBVI9g6K0t6AVgmCVAAYimgDQN+heACoAUNqkLVhTApT9fvRlh3d7DK3778b5DDV2fPPbG0un/7aZJ44b1Zg51joqAioCKgIqAioCKgIqAioCKQF9EoOqTqmO19ZhLZbphnGo8/fbWbadPny0oLGptbYvHYoYBNoCaxkqKS24aOeJz119fWlJUVBjJzs72+8ECAEoAuAugTPlyBMUxIH6HFIChcTF5hqVnaDDXFxfYwzE6JpN7eGL/HZZmLOeZiHeES5taGMahij8VxBL05XJ96HvHUTNmy0kv71b189Mp60xJfM7vUJMHXlSPEn8UCDiQb/eU98NojsNQFgCw1rIA25vgBQm0gOsoyC8gaduQt4cGeyYMniRJPK8UoLXBAXSMpgM7gJcg0/pUpi8aBpLfAIkZ6C+RPecOelwNgYtBIkDQAd7aCJ53pzVyugGz+6kvFCEIhkQcKsaRzogs6YNCgKgsBCDeRcQD0/zYK5FAPlAAlZWGaRQXF+vYEUD6MfAWgBkKAVRHgP57Fjsf+eCRMz9a9f7uj8BPpSA3cN/t198xauCXbii8tig7FDDbY1bt6bY/Hzmz52D9hveOnm2JMcbG3zzwx2W3KUXAp3G71JwqAioCKgIqAioCKgIqAioCDCmAWgR70BLgZEPjjh07L1xo9wcC5841M01Dlz8W8JnDhg698aYRg6+7rri4OJyXGwwG/D4wASD8z13ZwVFA11GlTH0GuTg8CYUA3pLsyxL6TDXb3U/coTS++1O6PqKrZXA5uMCZXhW6HNTbmE7kxil3nKKBF9XiAC2x0x7mxPEFGBaF8LZjk/xcNt7jNhCYz9d0De4l3lDbshzHMX0g8ZAXQCIBmUW37aSmJUnzLwkLibkht207YHTH9SEc81JFPZ4iSQTymySsK/kIIBew6AAVCfgdafQJ7aeI7YnzoP57lMYXngQpEN5lRuRdToH6HPDDCj2af8+OSOFlhFqAPC+gSqJjgQCOqIEdpq+tvX3nnr0tre2mzw8uCFhVgYSNVGXwsonWltbKqkoTOwIYuuHdkaIUQHoB0ATkEZBMWPbsmY9f6oa9jOdr59vil3G6Pp5qzY6qx5fvZYwNLMyeO3n0I/fc2PUEKzcfWrr2QP2ZNsbYz2ePm/q3w/t4QWo4FQEVARUBFQEVARUBFQEVARWB7iIAFMDxWoJLumE0NJ7au/d3La2t7e2xeDxu+HyUnSwpLBj1hZs+P/yGawYOjITD2VnZqAAwoGcbdlEXdu54uGYL1zTsDgC50yT1CpDLQRzYO4je3SV92j/3+ucjxhPu9/iN13kfmJJUwsGbIRdoUxjmublgAn2Ut6eO90LLT2gZMvOcA6CqfToBboaB+nkHiBqNg324QSTpFzcF2uPZtmVihzo3tw4F/1iXjlOjib1m+oDloWN4Rb342ob2eZz6wRVKf0G6Ms22QbOfdBzDNMDkj4T6nL+gS6DL5LUFgJUpp9/5zvEEy5OKd30QO9kcnUB3gu/ee5Ra5M9HcykA0ahPTENrSDLm+HyBtgtAAZxvbfP5A+joh/evw7VomsabAkIhQIlupLTREIUAMCaVZIi2jXANlm098biiAC7LR8DLG/7PD/99H2OsbMLIJf8wNuQ3ezJte8x6duW+VVsrGGP/9L2xs+77Yk/OUseoCKgIqAioCKgIqAioCKgIqAj0VQSqPqmqOVbLU8GG2Xjq1Psf/PHkyYaWllYy+ft/v6n6TXP45264+UtfGDL4upKS4uzs7EAA+gAI+T9vpS6aAAAFgKgJFeOEyYAC4OZwfbXyK2+cNEbDBb3Uq07CQQ8PQticm71jllu04OMHcfwrG++R3R3Bfp4hx/w+JtXdfnXUXc9N7MOtILt5ZiUS2N/RC1hkP3tYI3r/2dRpj9L7skqCNP/ot2eBbh+P4YBemPJpIAlJ2hYwEabPJAxPh3GrAbD857aCVP8vZoGZxH4hKwH4Q2HhaBzBPFkPEq7nFIGb+ffU5nNRgDDy73rHpEL9juCfzqaxUjooUskCJ3OEz2KHegHT52u70L5777vnW1p9vkA6G+RZG1IALdwOkAoBPEyBUAFAjYMQMHDXBcaYUgFcpo8Fmf9f/N3bnrj/Sxc768/W/3neL95XWoCLjZs6XkVARUBFQEVARUBFQEVAReDSIwAUwPFabt6GdoD7/vODmppjlm2Dex8gSaOoMP/mL33hxpHDrx14TSQcDoVCps9vom27aAEA2FLCV023WZIqxknxDWXo1Afu8rwuj5m/i/L4V/zyXEk8VdjzrDVPaadkfd2IuDBbCvipQZ33Rd+TrICq0wnmQ6m+plu2jfcEYo5ZfV6IwXXm4LSvxWIJ4HT8PuF4z5XoQNjocBmJBEB1n8+kbo4OSO/5ixZr245l2eTsQC0ChMUjz6Q7DhxgO7AYbuCHyJmrCTh/gRlsfAkNOxyjQ+WIID8yNd/zJPndrSRlAh0K9QVsJ91AhjL+lC6JnW9O78kZNrFbVeF5CtwLwSs3/b6Wtgt79rx7/nyL3wcqgNRli8XhbWttaamq+sTtCICGi7z0g0tpvIUAVBKiCgEuz6cLYwePnPnanLcYY73D/7RMyQL8btkDyhfgct06NY+KgIqAioCKgIqAioCKgIoAq6yqOl5LhQDQFfDUqVO7du05XltngMIfXABDoeDnh91w6+ibb7h+cGlRUSgri1wAdYD0ogUA4hOe8gc8QtlskIiTEFpjkD1GJ7gr/5UR4/GUM1fV43V4y8LxqqQzvEgSUxM3r8hcfC2z+m7+HeC0DS3qeI4fE8soqqfGcdhkj1QV2IGBWuvBGyAVR0c9B1kb4U+HOXVKXNPLsixDJ+jurolqQKglHh2GZI1sG8Dd+yj7DUUGNsBRUqd7r0L2D8CafShM4Lp94QYhEX8nQJ2upWPLiA5Secr7863k+akHp6PpYFq63vXtc0kGLr/gXQKJkaDSfXEMSVhQm0A+BFhOwb8WJQ+CTwHKg99QtF2IxxOJRALLHSwnyZpbWysOVVoJGyUYKK7grxSNgygEqDLBDhAKAfiNFDSb6AhAKoAUJiWRsJQXQL9/xNw7f/Puj+rLJox8aebXLmWyJ1/53aqtFeNvHrhx0T2XMo46V0VARUBFQEVARUBFQEVARUBFoOcRqKpCFQDWloMXwKnT7+zYWVd/wjB9uqb5DKO4uPDmm7806otfuG7QwLyc3GAoaBgGdAHQwLqcXhL/C8QrwUkKBaDrHWFzz1faoyO9vnQ9OoHDPhBVC1CPmIqr9gmncXDpITAkhObV6Ygb07kD2bSOISSGUneBtCXedmelXm/c5I+E/OS+r1GNvM+EzLxYDCV++SVC7b9t6wYoMwgce5cChRnwc4tput9nSosBFwnjBZJvP2cWCKES00FWgvgC3T4mujH/j6lpTgRwsoLGJAQu29inpu47Vr+n++dnunHuWTQ4yA8u9uVpmcDLE3CtQBYk4RYJjT0nc2hfYwjA0YBqDiy4j6ICQ+B9x3Hi8ZhtOQnLamtra21pjcdj0CsRdzw2TbBisXhzS8uFC9HsrBx+j6gjowfG07bjHQGqqgzDoKaAeKGe3YFGAmmeCKQCsCz7CWUHeLEb46KOX7f38HeX7hpYmP1h+eRQoEf1/52N3x63bnl0bf2Ztl/M/YbqFHhRd0EdrCKgIqAioCKgIqAioCKgItDrCFQiBaChl5umG42nTr3zzu66unrDNHVdzw4GRgz//N98+dYRwz9XWJAfDAUD/oCQ/1PnNl67Lgq3iRCgGm1eCIAqAKbrUMLdIXPe64V3f2JPuwwKoCvKuWnlmOEV6V2JqKV+3utdzwUAItsuy/UJHSfRhF9QAFLwz0UTRDGgHT7vquBhVUDPj7p6B2r3DWodL2ejKgupzDdAl5FmL4jMhuMw27E1DVrTo3UfcgTcm48rBGzEqajU4FctaxAoDg7pEzhJQf58HB5zwsEjdpCDc3N+wUmITHoGD7xub2eaESAvvs8g7+8wkleFkfpDEr9wRwO8TipTkCIA4F9QPRGPxWzHgZy+ZcfisUQC2iVYVsKyLPga3owm4nbCsgirY1GDhlIaqohxDN2MWYlTp88EsApAaA1SKQB8cLAQADsCAAVQghSA10eCTBKEF4CIAPEXlpV4YubMboN55Rxw9XUEuOuZTfsONfzzjK925v8fPfHnRS8d/NVf2pvjjPmNEV8a8crs27+SnznmKzcf+n7578feWLrt+YlXzl1RK1ERUBFQEVARUBFQEVARUBH4DEegsqoSvQDAu48ZQAHsfGd3bW2d4fOZhllalH/b3/zNLbeMvvbaa3Kys0zoAohd4rjTn6f+n7gAYWynQb06YS8qBMBCgwwS+z4ObUr/PE8unFvxC6m+kInTAgk3E+andD7PtovLEVp+of/HBDlH2+hbj2lhmeQXA9G1YcfEJPrxY4SwWJ9q9RnTEglL5+J8TyiEMDyZZIlEAs37CAemWMhrDAgC27Y1TTMpve9icxoCUtaW5QD+Nw1aoWweAHp9UZlPAJvE6Rza03K8uXbXlM9DBXggqOR3UrQYGRF4T6A7j0caX8BpCLHg1KCllGJIoQRnqcRm5EILEvcnWRKAPUJ6CCW0MYSOColEIhaLkpI/Ho+1t7eDwQEYZPh1Q6diB8ex8URb03S/309VGFCjARoZbmogVu+Ypi8WT9QcrzV1g1z9UfbhpQB4VDUmOwIYJSWltH/EdZKxBNz51AYRvJojYalCgD7+SEkZjlwACnID1f/xcKZ52j/41ca/XdeS/iN/yb+vvndyduaVDf371862xK5UR4Do9lnDp6xqYF956cNdM4b0YWwPl0+49cn9VunUt6qW3xVkrPqVMSPmf8wYe/DNttV39uFE6UP12xV1teaGdY+Mmf56Q8ldz7+2cs6Y8L75w+/YPrty35yh/XihPR+6dcvsUfetaWBjllZufexTWtJlXMP2RwJTXu/PnbZ5WsHkNxhjwxdfMbe455vhM3ak1bT9J1N+sGx3TRQuLDx8zur/fH5csMuL7P3t6+fPlsPLxo56pkrtq09ri6b/m9XdOi7jZ1p3S7m0n3f9RDS/MWXgtO2MsWEz1r/70rhw93PVvHrHLXP3sdKyNw+W35mT6Xi11buPYt8cUVFZcex4HVVu64bRePr0TlQBmD5/MBi4cfjnvv7V20cM/3x+JBwI+AH/k+Mcoif096PsozACINTIETanAKiymtzl+2bRmbzd5MiePLlbKS3y55nm5+J7jrO89dmE86kvvSzz5l9KL3rRoF5qIqQggqzsfT6fTJlTqCTMxtx7krz3koDpvEAPomajON8E/M9k13mSfFM+H/C/rhlQLk76fNEekK8cUa04Uyr7KbEvPez5erCzvZR1uGvxEjeywsNzJ7198jxGjDJx3YH4weWnWDZmlAWkdePzuPBLisEdhIeE70gyqoRQAwMC2J0kDHTVju1Eo9G29iik8BOJWDwRj8UsC1gA0O0TFZB0oKkh/LF03fAH/GRvASYMCPXdVnwYPgTqvGmiCB2XA2CJCdMMvb09VltXZxrgsilUAE7SJcsEBYAqgKqqSgOaAnoLATg/hSdnogA0prwA+ugTppNhXlx7YOFrf+jCBaD5Pzd/8Sf1zfmFT//9qG9/yf/+G3tn7WpnjJV+a8In37ku46jkCLDg4b95avLoS129+Kc6I/yoWXbzLfOgGSFjbNLa2Ioe+Q/0GzJP/62i3yZKj+llm8idOPbrKdeUrQ+URmINTYwFS8LRxuahT+2vnHfTpd7wvjlf/L7FHtpwduXdfTPmxY5yGdegKICLvTlX7/GNr94xci60buWvceUVb5eVdH09vacA+vmzReGiT3cjXuzGuIyfaf0bmC4u3Kp45Rs3z/8TY195ft/bc4Z3Ta6JVYpP4JGLDn40c1imtaut3r931B29orKy5thxhKVMN8xTp8/t3LG7rq4uEPCVFBd+dexXbvvKmAEDSrOystAC0EBgRWbzOqb6uTQ8td6b4KyL/US5gGu0dtGm/a5FGzd6k3CZm9t5NfDCRg+PSTVdo5WlwlKZGCeIyKv2sYpbFsPTdNw3UTQ7lJ3zJBHCU/0atO5D53xw6+fn8goJDm2xtZ6DvRLBWp+Gx7w0f9mISKEAQFwGtaMjpQMlrZNJ8llkcDA0XvA0EBD8hacEnt8VsgAk3idlbHw/9VZ2thFTiv/5QXKmzEl+khiQSB4s7sgsQEgX0h37sUTfNVggCI8+hWiHiJAbQDvuXVnMgT0L7Pb29mgsallAf9j4f44N5nzRaHssFk8k4lTPz+sjTJ8G63EksQJTYG0G6PjRHJEkG+k2/q5HBCko+H1GhsIbN+rdoLe3t9fW15kGTMe1J1wiQ9KLJHOQKtP11tbWysoq09SLi4uxsYLbN4E/cbBNeNUAzUT3LZGwlBdAP352fnvRti37j/3y6W9+6+s3dDZN5Z+rB9w0NEwODvbH33vgvbWMsXG3n5+bGfD95t0j33lh591jBv96/l2XunQPBcDSf9mVv57CJD2mAFjzB+VLf3UgeNfCefeWXuryvOdbDZt+smB72+iHn5sxBvIG/fzbs2fq/rqizqMDv/GcKT/6Vlnw8PqnJ01ZUxUcs3DPxrmjeUlQX4a1d2M17X/1J6/93+Cdzy2cOOgiRqhaNGLskuqe76Uuh+7lGi5iueJQRQH0ImhX5ykNa/5u8Oy9jLHR897d+PCg9iZrwPBB3cGUi0V6l+2zReGii92FrW9MK5226abnP9w/pw8kbOn/ZnW7mkv5TIuueyg8fWPnILnbyfvwgE6fiOj2GUOmvNY05LENu5fcHe65M1Ld+sU/2RL9wnfmPjY2s2hAbfU+vH1dDlVRWVFzrBZyzFpSN/ynG8+9s3NXXW1dTnboi18Yeec37xg5YkRObq7f7ye4yxUAyAHIInAJqEV5eHq2vyMF0HFRlNxOxU5wlNCm8yJ2yuV6bPHQeyCDXp3XT5NiwHMAnU22+xwxyxw/Qkq+NFQ4iN56CLOp/gHxHKSXbdsJ+H1JpsnG9TSyBGOYwDcBW9JbIi9O9faWZWNOWVZMeOrsEeGL4ny6cIHuSb7vFfALBOh61wthgjfIHNtzgUaXe6JTJJ8O+z1kQfqN68AviKgCPBaNElHUT7aCMrHv5SY8BhPYfAL187Ztx2KxRDxB3oTQfxDLJdrb29va2qLRKKb9oUTfsqxkkqswyMsAwoaaCNMwsa+FqaM5P/WzlMaHggfhyNtb18B3j+Ac4KpSiAC6zLRqCnhL17X29mhtPe+14dmRHh9JWJumaUZrawtSAEZxSZEBDJHsoch3JyyW1AWuDIe8ABQF0J8fnaOmv1l9suWPr07+/KAeyN0YY+f+MHHagT2MBf/uG42PZaS72Sd1zV9+bO3QAbkHV0y51LV7KQA2fvmRrVMlbK8rnzD8yf1igj6CbZe6Xs/5l48C6MNF/3UPte8HhXesjF4EnXSFhOuyUQCjllTufuJTKqy4QmL9KS9DfKpcFAgUn6JX3O1TuOgit1PjqgkjZ+1mF3X3L3KK/jq8YdX9N8zYy65wCqC/rp6prd5voU0bGCmA4wCJoSOAearx3I7tO0/U11177cBvfvOOr98+tqS4yOeDOmdIh2Iyk/T8Mi8qVfk8UZqe/+RyAGIHOnMDSIIZARwAQnahLOAKdgTwYlTpSCem5ZJqF41KUTk3tAewDtXdCPh5yz2B23i+3+1tiI33dF0HgT3TsLpbYGd0OsDcNWC+RMICkb/fRCsAhslp9+KwDxy06EMHRLygVOGB44DCH1PZOCyv0ufQnmrSubU+nk9L5/gSM/2u80La8FyjninSaWA1Y65evJlRm58O9C+ipJ9WyV0XkEPhl0MqCaygN6S6AeE9kgV41fF4vLn5fPP58wkrgdaEvMdhImFFo+1R9OozDMPn85GGwfT5QK/CoHOhjtQVVQjILgvEqpAahEgB/kXa49HRyIAYJeEE4VIAKaFIN1SA7a3r0Wh7bX09tdvkG1oKRDyklqYbYAdYWYlNAYsMw4A9x10upB+DlwKQpTiqEKCfPzdLJq2Kxu2Gtd/pYS+Aj375H1//TTtjoaeX/f38TnQD7TGrdPIvg36jcV3ZpS6ffnkNjh93w+69H7M7VzW/+W2e8uKC2IcenPT6G+u8KoBo9fbyJa+s3vx+VUMMSMvI8Hue+9nLc8YU0loyIXOraf+/Pfn0C+sPNkB9bXj4/Y+8uHzeNwXZwP/xvntFw4Y733vmvu8sO9jMpr4VW54mcei2EEAc4GErtkzPvm8dY65enV/vjK11j1XOmvb06wdijAWGjZ+19M1534xtmnPv7NcONFuMhUdPLd+4nKsYOlyRHKThhyczn8IYi9ZsK3/xX1Zt+6CikRcV3z/3lX+deXvEvWVn9q185smlbx3AA4Ilt45/+LkV8+4p7dG5XYc0dVsQgg08tufE/zg5+8FH1/ypCe7CrWXL3yj35vBjh9f/eNaCNe9VQASCpaMeWrhicdnwjMxVB8Fqt1PEuJzBuzL3t1Wc+pmVe6thR4VHjvvvC1f8+P4SyhF1tj2G8TrnlGIEb0hhZ8746dKF46ROgW5c6bO7jzwXfHXalB+tr4mOXvTx+zM75Puat/F9yIJDJ/54w6Q/3jwt1Qug+eCqlxeVv/b7A43NsMZA6ejJS9984VtDO5Vp9GRhjE16/djEbXwTBkaVrVgnblAXz8iZA2t+vmDla/sO1sFtxRu3fPXS+4dkTF3zZ+TuFfUrAvMyTYQh73In8McBPiv+6+7590975U9N7OENZ8s71IPUrZ//iNhOtL2nPz/r4ZG4oaI1v1nw5D+W7z1MHwjjpy781SIpGurqNnV1otyE1d899MT35qw7GGUsOGTcnJ+uWXhndH0XO59vyrrdi+f+9xc3Nnj2KG3R7p5l+clz0bev+0/LQOnocWULfzb/7hLGut910YqVZffN3wjPUfjWOSuez59/54IUL4Bud0tXdy31YyX1I8i7Tn5/F/1ybxXsSXg6Fq5exG+9+2/EuJePrR7082mzluytg39HRk1esuLlstKDy2Y/smATbIzgkHsXriifg5qv9Fcv73UXl2817X952sPztjR6p3ILnbrfeCVz3694Lsjjf+vzH747Z0jHZHjX8e9YCNC8b+VT8t8IeFImTnvuR7PG889GsdTm95ZNn/rMdu/OJYucXn9u8BPHLz/y5ojXH52+aD1YYwSHTpy/evkcmYdv2v+q+886fG5/q+z7z82Bz9vO/rH2cCuizDCFs0j55DEjw29/YNbiZVNvDWYoBOh2q3fzOcZYp7GtXvmNET/4gJU8tuGjpXdfMcq7S/1dr6/Or6iorDlOFEBSN4xTp87u2LazsaHhy1++5f57/78bR3w+hF0AsRM8QBGSnWOuG2kD1+w9w4q8sNf9OrWnu8jJi9Nd2T73pucYXzq9YaYUoDVlW7FIHkExR/iUJCdBODarJw89zh1IDTk65EGVPjnzCYhOs7GEZUE2FlrBuT6BlGYnl35E+NgojmQKjFdF0NGWBSZ/hmmCukKwAFKujhJ+G8Xh0PAvxWlAqPcpHLK1nmQQKLtOeWn5Nz9W3gzOoYiGhd04MMii/c6N+iUvkCK3gNoRz23j5fjCvl6mx3kNvbwEEr8bukFKB03TEonEhQsXotGobQFZYyUgjW87zoW2C62tLfFE3LJtirFjw/GmzzQN4AuSLGniPWIM3gRPPsjq85IIwuk23EpYJ0aM9gISL8JmD44SlfWkMSFCAP+iygxP0QSngeRuF/vSpVxkW0bJ2cCYhqFHo7HaE6gC4HETjw/fyrQ4eNQEBYCFAIbOc/18PNyi8B6/X5xcw+IUSxUC9NUnY8Zx8u5dyRg7v/GRnszS/PvNX3y+vpmx8De+/sn/GNGF/PSihu1qav5P9YOLFh+YP6+C3bP6xNoH8d+8hpXfGPyDD9ikl19qnPXkXi8FQFLJ/5+9d4GPqjzXxb9Za00yAXWCaKJ2V6hoiHY34AVJb4jd5VLPAbEHBH4bN80um8aCyN6iYpXDnx+lxRZ7ELWmlF1KYf8Q4VQuLeXSrYiWBrAKqBBCxYBFSBRJyG0ua2b+5xAQ9NQAACAASURBVP3e97usNWsykxBQ65pWTSbr8q33+2bNep73eZ/XddBwxZpa9OlJf6ilL1TXHmUL9u+YWQpv0tNGaOy9Y7Y/+xyHVF6pjG6kAFhhUXFjg+OBqe+gWxv37uEgil6FU7bX/+QrXldEI0k/SOGkF45xq0IAOVyW6bpobQNyinJsMGp50wqgYLLty7KF1Hlaen4KFxc11TsecNWssei2ygF3LXf8FcDZhDWHVgxLfwTPQAGwzKcQz3D6yGiWvU+Nz9AdLA+WRgF4hZSxgfPf2D2thJ+XJq58yr2RZc/u4295eElGt1WW3rWcr0N6hcOhpqaIvjFWNLiXdKYcfq4DY+FwYVOTtghl/Dv4jByce+OghcdcQ5HRc70vPkRFxYUNYDMhr1BNdLaVQB/w/LsrR22tWsfD5OFi6HmXGL3i5OoJ+Ux44DnHplLoGacpy44Z13mf8kGN1XsdM1q59fiTg1w6ZIckCgdHFECWz7LYsfPTl9vdkuLGsq26ume+3h+qrNW0FoabGpv0Cep4tXQ0a66V5HUL6nB+wxM37Fs2kt9LxFUXF4fr6/VpyS8rv+JAtWMxZ/Bi6OJcd3D58p6mXyhRALktvFsrp9hVyzD+uGM6BdBx/N331ZoFNwx4wvXZ7jO7+uA8vJ+Jl6NkT7ypUwBe3625jcR9o2BMfk69VqMwrOkSBeB156EDplEA2Zd6tvtY5tjKWbAq1jdVDXEt/M/8r4dqDh0//j6Aq0DCMM0P6z/avm17LBK5664x3/zm0MLwJRaviRYpa1VFr1rCiaS9q8ZeOc/z9DtH1FhTzbgqG0KPIJaE/bKyACdFOa7Rr3wnyr+mkokU14TL2nesnBdF0ZBkBtkC5tn5icXwAD/zIv9UMBjkFeDqhdiQm8MnrSC4vnElAhQAaHXgKTuegBp/XsNvmJDaVuKEFJemJ5JQwx+A7D3m8xHuIlGRgrp9hIzwg7RFQIyKf5Lw3jAMXmhA7wt8qbZxLuGc+u3pKn0sg+dSc3Sp5wlnYTpAB5e+9hyx0/zADwYlqEmTzsEpySWA4ABjfI5LAcbbNhdkQC+9VIrZduzMmaaW5pZYLIr1F4lEKmFDeDh3k7BtOy8vLy8/3+QW+iASsCDogoghOYrsQkFUD4PeFomkjdXx3Lo/CQoXAM1cPSHaPIjL5EyKbAhJC1JOEEaDDAukigKlIE5RCx6aLCtIZSBaMDLGkAI4AYUA3AtA9A4U41EVBQHDaml2FgJI1wbBxfBCAFkFgB8l+Iz6HQHO7x09dxWAwv+33vLaIwOLkajyenW/CoBNWPNK3/u+vrCBTVjTtGKYxRhVAYxZ+sqXF30dPKX1QoBjzy/efsXIcbeWhkOR2kW3lc8FNDXk6ePrK4rTKQB0tgM4Obpq6+I7Ck+/seh7d/LnJIHz9Wcvq3jIt++4umffUXNmD3M5CXQnBQC1vg/8Yc2/9We7Hx08eTViocJRVS//dHio5ufjxyyCK4K0+aJyD1JDQYW+Y1du+OFXezVunnrb9C2Qwb57zUfLx9CkvfPcMy9eMezu8pJwKHpw4YhBcw9AmNBdTIL8wiEL1jw58fqC04c2/t+aWx+pLKPUdwf7suwhdS4bBb/7TFix7ieDe5/ZNn3wjM2QgB27Orp09P9DwvJ5iMJyauPDd85c38RY/sQNdcvSMiGZKADGWMZTqNSQs6hEnDo8YcWbK0b1Zk0bJw+cCEwQESKZlkeLiwJQIeXz2Ktx/4+m3lUFMZepJx3jhQYOm3hjMRs85emKMke4iPwS66FX47YZIyohFA6+oKV61bJTZeNGln0uxE6vn/ql8QCGQ5VbTz85yP2Z7dTAMP6RbTNvm7ERlmWf2fvfmFMqZa5wbPdnJLJ3edWpAROHlxXns8ZNlf35eg5N2d7ECSznS0WAJlqudjpR9pXgwBtFQyYM71fQZ/S8B4Y7P67iRKNWNq34doi11B944ed7vjhvyk2MCewRnrhmX9WYsBrzmKX1a8ZepNYJDF2fpmw7qnV+0+z1q75fyv782Jf5vMDdZ8ySPy4Z3vPQLyeNeAJuPhniI9GpSwre0WdZH3Bnp89NAaiP9jceX/H0xNLQmZqNq2tv5nFjjHW86nbef+W3quAuRJcvL1bnaDpcLR3MmnMddTROiS1pGCc3zh7xECzm0Ni19Uvv0Ju5iC+FE8vv/jq/PcrBt25+8JuVm2DunOVpYhhdneuOPywZykByX3iM5ZeNHHfzlezmyiUVAz0oANbhAFz3VSlun7O/enYpizTW7vz1JnviA6AUc788k+pdv2+ou25oyLwNT95zPTv8s/HfWlwLhN+86jdml8hPSsm86r2zS6xI08EdqzazcbNArtIlFYD8Duo7aeWGx77aq/3En3/3YggP6KYAsi/1bN9oHcW2btmwAQ/tipTMfPnlBeW+CsC11MAO8NgJqMgOJA3Tajj5wY6Xdlx11VWT/2XStdf2BcjF1dOwl1az7FS1o20+ZuMR5mqN8jjU52XtZkFBiBcROLziEfSSU5wGmfgBRdE7wCty6sMafq3undsSkJhcOrdBUTT3L4BsqdYqj9T0NvRvx4bw4uzqAgMoH+AEgUigiwx3gMFfE4kEwVEOK7HIXI6VG8sTPCRJgl5dT6XiaMCouf/pEyOU3Uou7srkozGgXoORMdWP/oF8AjHN7HhJcQX8yTBoA+XLIBTyohyCahawu2HKgPZ4jGQMcGFxOw4oH8r1eWIfnPahaB9ZlXjc1hvshQpClmWhHp/7Jhqcf4D6C2x8B8oTA2T8iKxx3snIQWbzeRRFEQZRGLwVgJo9QviaVl+XUXCxhajywBPIlD5nXPSaCinlQNMH4UPhrH6hsckDwfENy4y0t584+b5lBYViRPA//JqE3SBULoiOAC4vALWM4HMENAKNAaPCWMBO2DOmTUv/QvnEvhM42xr7xA4ufWA5egFQXwDGwkO+8ta/30DWgBmu8zx4AUxY0/rve64Z/EQ9QX2qAhi94uQPT93G20pl9AJw1+C5H2o3VeRPfp4xBjp/eL5njInvb8onyKeN0IQVR1eMyuSZ0L0UgFR41i4svxG0skoB0fLc+GLesoi2yVAIoNcXMKpyz1xE6ny4tNdPDY+HCoVbn6x5qTKL33gaLMkeUufKkY/LahJ33X/lMEALlL8VQQAt6zxsMyGRcMWa1ip3z8XMFEDGU2jPhY61JE5dMm9/9SyuCmH7FvClSBRMpuXhGoMMqVKysJ0zw2N+GQEhAKr9JQC+YV71n2eXeJpRydlXx4msGxeeurmjpoAdmQV0ZmAq/nIYyBnl+BnJFGS5HqQKQE60vWVqmBfL4ImyrwT5cQiNXX1s6WitsEVfdWKBseKRD1Q9Pusbpfki2rWLBpTPrWGs9NE39j+A2czX55YC/yhgeYZpyrpj+joXu6gSp+jzd15ZsSWzv2kuXgBp26RHNdfpy3S3LP9J7ctTshltulbdgblXD11Uz1jxA68cfxQpAwps5maTruKpzLPm+i4StyCPcYqYa8OQtjJUMCKvWqm9xAHVXuJyvIvbu2Ou00lJ79nPfeFpNzEesHQVgCuOrvi77mlU3s+YVTrp6RWPjRtYlFkZmIUC6Pi7Nf2+IUeiuDDplInKKfkrK6moWjpnYlmxNrguqADEnSf/37aeXDzUFScXBZB9qWe9j3Umtp+iB84LMNRDNYePH/8bQKxAwjDMU+83/OW11775T//0P//niFB+EKALOADwBDGX3iOykpZ66KdHuVZMs6IyXktoI2YLBq1QQYiKmkXGVhwHm8QJCoFDasR7oBcQvgMc5gPsQqyIx0QZv8icU8ASiaSdsPMsi7vNqdQ6AroAd00jGb9ews0V9pCFBhk/b94u9eA0QLi6ZAIuWuoXNAt+iAQmn6VkQOTMMyTnZWU3DTxDAT46CSiYmQZLXR4LGUr0ZQG8ljlXGnNyOuRKdH4ybFkvDPt5Rj0OBnswOYmYHY2BIx+8GYtxrT4k7qOxSFtbJMF9+Mhgj08rVL/zZWCZJu8rAVoBywoSu0RJbFSIpAKc/eGzKjgJzUdAxJZa6PE5ok4GMkSovxCJduQ1MuojeFh0yz/Hx87Zd9ARE9VOQbBaml2DPAgZN3AvgOj7p05qFIDiX7CgBC/FMMyWlpba2lrThEIAw4Qg8CYCivfhFIw8BXIUcAl2InHf979/Ae4b3XWKTxkFkEtHAIn/+3zr9lfv7ZfVNvA8dASAL/XCWeERz0b4F/D1aIsNadibq7CztIJtwgtg/9F6KBoXLyEGdj3Uil8pdcC3zpDryNJhrlspACVdlhSGgqAuB4GMFICmf05/dhT1w/trsFycXvhEJU6qQW79A9Lhvnr6BbIxXiF1fto8CildxI0qZkZRALw66sOUkQLQntfd3FAGFYCH+lqMHimY9PpYz0v2mEcmu1rS6s36RK4tTv1pXmAAVTVAVdl/qWng9hbi5VFWoHyq1ALLZWDOFZUpCIwxqi5+4/AJ7s0hXt6cnUcEnCfKvhJytOGsWzVq8IwXRa2BVTxq3vNLppeHLbmuPL4ROp4mr1oSOgjumL5iJS5SdIMLdLlH4QkCO/48eiK9HKcvw90S7CrmOcUpMNCOV51kBFY0rRiFhIugn9SdKstqyThrzjhJJb/HOD2GwcQdlfCkxxJK38sb04pxdHGus13+M4P6zzmo6YYcd8KMKzbjrTL949bxANwf88je2QNGPCULjkJlFSsy2XxkoQDSu7d2biT6NwLd5aK7Hi4ftliWKYB3yarFo/pxIqALFIDYRTckkhF3RTj7Us9+H+tEbD0m/jP81qGaGlQBsEDSNIwT759sa2n/X9++8wt9Psel9QilIGWdBO09JldJuo9h0/KiWo83h2iAYz/LzMsLcuguetYLX3vEYErizjPA2DoOjfoQKGoieYMrysFvj4YgzPEQF2KP9/z8oJaPl23wAMMnMMlP9d6UJ8eafugkn4BmfugtwCPAJfz8H123L1eNruRXzn+cUCD7O9hUFDZ0UJnvDd0dogknlHXAWv6Lyvk7F7VMF4tdZB06jwIvd+D8DndP4HaG2EovEY/b8Xg8mbCj0VhrW1sUEvs2Lzw3QGWfAF4ANoAaAVZQUBAMBrEHHkJWFGkoLQmPCNZQiDQ9RVouJ4S6suBAdkIUzgsacpYyCbockvQL3YO0l1Qd+1RSXzc4QFKEWAU960/cj3gL/0sDkOPnb5IrhNM7giQLLBAwDTMajb5/8n0zGDSYlIXLGVRqFSNgtrS21B4+DBRA0eXcgyMpG3DKkzNsmShYJPx02In4fd/3VQDn7Yb+xNp981a+VjGi9MlpX/M8icr/f/mWP1b203JqVrhXgSfpf/8zry7fWjP3nlseGIcJ23N40Tcl/1LH5HyocuvBgQvAW5jrcutJbi0QharBy+83dNSQL4Sa3lj7WzDV+9RTAAsOV89EM/ZuoACOPTX4xtm82jzUd8jo26/ueebA6vVgT+akANxZI376LPv+vVIA4eIiFInI17d/U7Nw6CeBAhCP1+LZV5oFWIVlw+8qK2bHX1y+E56FLzgF0LJlRsmdqzjHFL5p5KgBV7JjL616ETDDx00BoCPmj//39IWbTtCMhu/ZUFM1cic3p4QBf67YJbIdV3V8/jcy5k4lBZBpxw5goWon3nkKINvn8TxQADphKj4OyqIiw6rrAHvTzTmn1eI9a86Z8iJ2xTjPkQLgGWZ+G1w84MZHQS3i2Qq+K3Od/fK9VQBdWHgUDBcSzjoAL6av6cDyOd+buQq+PPgrg81H5yiALo3EQ+t0et+qud97cDk8APDXwPkHdk/rd04UgKhNc3wVZKcAxLc2LfXsFAAcP8fYnsMD1t/hrpwC+Buv6YYy7/qGhj6f73PbkK+bgWQiaaMju/Sr59dPKUdH5b8qURZt3rW0K+B5UWGeHkFep09SbuHbDjXk2PKN68DlTpgmhYxoPA7O8Hl5eVj+r+VjATrG4wle6m8hkhSe/JSrjcdtMO/jrelJxCBoCTgTR8FYRu7wO8C/Ub7ZiRIVXtWuT6Azt4u+KwQdpffVhWNCXpViqDBrUB6jgMIDrQOBVCVI1M1dEiGbn0gkIpH2aCwehxx+AkT7kMtPxGPReBxy/KThB1oE/BG52V4AjAOMgGlanKkBpwVA+DiJ2DICK+oRPvOLwN9w+XDNBq+D4LoSTH2r6nqRD5fZfWrEQOX3vBxAIl/aH3tUCDiNZvlcOIFLF00kRFSE5F4cUK+ooGQ6317C/kQqoVMAjnYA7gUtBAc4A2LCeFEDUAB/O/E3Q3YE0PkEsigUKoDmZlIBEAWgTT2e0UAzArH2USWS8gsBzvMt+sDR01+b+cKlF+fX/dc9Xqc6+N3Ru9Z6j+GqdRvvcJni44Z9/3nlR83RVxffVXYNufB3/SJ0CoAkwcVjJ16/bvUOht5O4qGEEIX4Van1shUCiC/vHAoB0jMV+oXlrAIQrgRpcgNPZWZ6srobKADxKBmqXF//5BDgnZ0Pl1InPLzq3RcqnLqPbPuq/HzmkDoXRHYVgIcqoWuFAJ1XAWTVKueoApCC9hwKATzs62TEPAoBmFApE8IX8VQq6A4LAYTSPoeBCfsJxjIpyV2fEfGhGLTo+NZ7eYVwxxBX/DXriTKXhOSoAlBLsGnX4sljH94JPAUEsJj06pm7l2UQa3SsDPfUrXjgok5TANk/jzLmWaOaJnRyBVOWnIxc8v6GSc77QtZV56GOllU2yG92ZrW4Zs1ZCtTROEXMcykEUJRZ+ieo+ymA7JfvTQF0YeHR6net5KwDyCz2gY4qd41f9U4Gr9xMjEmmA3ZpJBnvcpG6TTNHTF4JzKMLgbsTA5pbivtbSXwRFM18uWZBueuRJnshgGupd+YbLWtsu/589fe456Gamrpj7wmT/8CHH35Yct11t9x0czIZZ5T0VkgjM5B3hiYdqlK9Nzw8ibQwoETM5KPyXC/LD/B+71w3LvL82hkCgUAsFgsEAgjylUUh9XFncf5XyORzcEnCBWG2j90BOSylTDRP1qPru8BV9INuuq6M27yK6ru+ODhgRsdE19kdxxSd4Wg6EP3peB9cBqFRAvfA40RGMgGmehzIQ14/Bsn8pG3bsTiI9/GP8C8bnPjBtZ43L9AbEPIgB2GO0G5BvESvRG7OJ2z2kDchFK3V6qO8QlfpCyJJCgE0iYSy3Nc1DmghAS/ls68mi4Ym2RZZf0EnEF76UkiCDIWgTxxx1qQbRBzIRpVqO0koqENofg+CgdBYAPA1aI9E3vvbe0bANAKkAuD9Jfm/6NrgP4ZhiEIAk1QAWMxCjIk4Oi4EyZDxkSTi9n3TfRVA1z+M2fcc/vCm6kP1P6v86pQ7rk/butMUwLLNh/6j6k/l1xdve3xU9nNn3UKnAJxG9C4zNjcFULGh7umR+ZH6TdPL0E4vgwqARTdP7jvuOWhS5bYDFO7BHYic9fFnpQBkVf8NM9ev+49Sdmhl5Z0LdvLkiQRO6eji/FIAFWtOVA0LRRp++73B9/BmBySFVZ5zZAcYObnt2fsPf+Pl+cMl5Mi0bw4hdc57dgpA9XFw2wESE+RaSF0rBBCVxuGJa3Ys+HLB6ZONVw8suUj3bdo4awhkhqOna3b/9s/R0RVgCZkjBcAi26cUj18dUTZ+0g5QemjnUgigTBDQHrJX458eGn/Pc1zv6qYA5h98eVofFj2wcMSX0czMSwXQmYExNnDKCytmDWAZ7QAzUQALD2+9ry9r2ffEtwYv4J7kHasA0k+U9vnNtBJyowD2VM3ZX3oP98Jk0AKgePxy0VJBt4tb98iQ4hCzI0211Wt3R0ZXeHqJicWXbceuZIbdd8h0EJj986g8Jjo7fWn9U8iEhbEw2QG2n9r27IM1t29dMFJSABlXXZpHmrwBuoDZoEyrpYNZcwaqg3GqD6zbDlAYfHo1jr2gFEDGD4usbx/46Csb7/lc+6nTBWU3FEsDS/BZ9FqxuRYCSOCdaQCue92x9U+8wIah5yiow267cXZ1JllEw/IRpdN3MMbK5u1+/p4r20+cKbipVHmIdPa+4XXXdc5R3aaF69lw7kJqAQMx4oaH92akACSLGhr29O6n7tBvqoIKtHc8VDxiGXxdkx0gO/3G2p+tzn9kxZR+2e0A3Us96zdaZ2Kb9THqM7UBpwCOUfo9EPjgg4Zr+/W7ddAtHDfrbvkOxbLTIq3jgJHC2TTN/Px8WfzOm/mlEjZY63NTegJBEtLwtnkp08RMvquQO2DbcZ6IJpAvE7MIYMHtLwXe9FhqQAlprZgesSRiKPGPVomgX5ADnzmS/6K5HKJg/U+6Ul1iO7mBQ8eOTeewRz2OE73rcTe9QQCvhoDNwIwA6Qwoh0hgaQYI9+NxO5mKxW1I7EcjcZt32OMlEwnw5EuhKx9YM5oGpscDhhG0LO7hL9siwmAMbsQnChnUMCiYrktRQ3V4FIooUom7DCo153Mo8h1LyCmwT7cwFNqCNJNFAeyVHYNbguEQ8stVIGwFCNgTsJbWia4SFdUSQbpF0EhcFQpSoAEBDJhme6T9vfc4BWCYqEtIBcD4QKsWIYoMCgFqay3ToqaAsJhlrQwuDEEXOX+w7fh9vh3geb2Dr9v5zr8ueumq3j3f+MW4gjxPC7Jcz98etW+sXPv+6dZfzbp97JB+ue7WwXYOCoBJryyGVQAXKQBGiMKufujq25Y52muVDyqs3nssIwXAWOP2Kf3Hk+u+GkpaU0ANqHsOOCsFwNIaBcnmfxeaAmB7ZxWPeNbRYnDQrYV799Qpv8BdD5cOW+xqwodBzr5v1pA6A5gDBcBY7eKhNz5Mptxy9842BdRVu+ncinrIwxOIhz/PU6c3jHA9xaY/pDZtmXr9neQAryKQ3hQwszsa3yutKWBhn36RY9ConBC+fNqWJym7deCBPfsyUACM5TwwZjGm+WuopoyZeJATy8eUVO7Up/um8rLXqw9kpwCcS0RrD5ltJeRGAXhZPGAhQD6stcHlj2JTRu2V1rghXazR8Y7nhwLI4fMoL7az05cOhu3qOSW3PePoV0o3xhxWXdoNsF/fPu/UHZPALOtq6XDWHJOVeZwsw/x6NAXUKLMLQQFkvXzGJLVBFyvuOZ1deLS76zsr6wAyueQ4PuCiW6rr4yM9F+l9vSlg2ndrZ0fCj+miAMg3wTGMTIUA6TdVxqglpFIDNawcUVoJLIb2or+mfbSzLXW+Cjv6RpOh9oitOHiGhpSejyefnTc5BXAcr9cwjIYPGvpdc035rYPI988zEBnc5qTVv247L7sAWqYVCgEFwCEP9WZLJBKQXtYt64W0Ga0HeD9CPJ9QlnPsCh3muFkA5s8xpU+dBbh3gTBoc/jAqey9Q6MtEbfn1TrwYacXhiw412X8+lH4BqbJER5WziP0D4CRoWw3AGifi/JjsWikPRKLxey4DeZ83JwwFotHY1E7FrO5wAGdDnkrQaHJBy8GyzCCXG+RMkxTKghoLA5bRF2VD8NRAVKieamJcOBe/e/KgE8WBCgErlUFyGjIND/9QDSNSOHz7VS63C2j18oOCCA7CAtxTMmqOEsmtMIJZ0cA6ROo0zFcgMErM6g4RLAS4iyq7SLpG8AMIBJpP378PV4pIVQASP7o5BRXDrS0ttbWHgYKAAoBDGDBeGsL+cpAAaRsO3HfNN8OsNMf087tMHrO5h373+/AESDHw6ELwNABV22cf0eOu2TZzEkBMGmTKzpRy5SOSirWPjd18vfW8dLE8E0VS56r6v8r6JGeSQXAB9BYu3L21LmrD3DvtHDJ0EnzfjN/tOhs1F0qAKjtq36mcvIPN9ZFGcvvN+axZb8Y9/Z4yI1ccAqA2TXrKifft5oXSYYHTqrauOTan0P/dq3ZGOgPvzNj7evo4hbqM6TyJ8seH/Y5lsu+WULqnPWcKADG2IkdC2bdv2xzDbg8horL7vrBT5+oHOTpTtk1FQBjTXsWz5gydxPAaRYuqViypWoUroLT1csevn/RC/sasOI1XDrkXx75yWMTSjQSyi2i9lw2TTWrHp38w9X8OFZhyVe+8+iyx0dJZ/WcVABw/oaNlXdXLj8Aff4GTlq+8aeFP+oL7dZkkr9x5/zxUxftaIBA9R01Z8WSKXUziidv8lYB8CvKZWChyvXH7j0+c/KDfNngh4sGn/kz0rRz7uQpC3dCvX2oz+h5S6sqj1WGp27MogIYu3L/kM1eJ8KV09FKyI0CeOe5qd95aPsB4RgaLh1175M/fWRokaBAm3ZVPfjwjzbR4uf3hEeefOzuUqg573CaOtjxPFEA2T+POOCuTJ9XMCN1m2aNfxDXMNzHhk5Z+Jv50Acuh1Wn3QCLRj++smri/jFXP7RHcV5ZVku2WXPcVzKOk3+CXpz74ANVm2qBBs0vHjjqwSd/em+5uJd0ZAd4Hr0AGMv+YbHrN80cPWPlProHPrJxxywy3OnUwqNApa3kbPF3NjptqX5i3Pd+uaeG7oqh4rKJ85YuqCjJ4Bis7losVHTTI8+/Mrusy/eN7CqAyN6Fd963tLqW/FBDRTdNfOwXCyfdwO2MvD7CanhWYdk9v3h+8RWLim9bFnEUBDXtWjxj2o9x2TCrsGzcwiWLK8ou8vKmzbbUs9zHOoitMNFUFYXd87D1d3IUogA4UDGMQEPDB/36XTN40C28mNuBOjJ7qnt5rSmwAjAUBP+mFcqHLwTecp07nIPtXAL9/uTmUrmdgEKAZADypVrTOVFSnkwlZON3iZodzdxUKTc/NiZ4+T9Y6k9t4cBUrUMKwF2rjyOVkcE/Ixx1aQS0FSJ07jhmqtU3wPIA6YtYLAYXnkyhaB+q8W07Eo1xmJ+w4/FoNBqLRiGtn0iiJD8BcB8F/9Bw0bIgaw8eB1ilD7/IgvhUktMlnOThpIkzIPJX+IusheBHk0yK0FmIRLkyWRAFDKRMEIyNihsxOFniI2kcjC+Xvgv96pVr+gAAIABJREFUAKF9XS1P8RYu+q5Po9Q0OJYw5314ZLCFRIo8KNB8UjuE+0ScgWKMc1X4IvtAZSvAfQfwD85j4UlRBdDefvy94zhF3OCA00KSAiDnCdi6tbXlsFIBmETJ8E1x9Tn4CBwR5yR8CuBC3JfREYAxtuBfB9835ktdO+VT69989Fe7GWPd4wLQtUH4e3VvBJqeG3/V5O0ZHJ6691T+0fwIZO9S5sfIj4AfAT8Cn+UIkCuBEEJ+lkPhde1AARw/jgDIMAIffPCBKATQ+qoT7vDEuCL3rpCwwChaopd3BAjm5+cbgUBSoCWWAgoA0QsK1JFLwPQ1Np+T+VzZ3F5WlSOWE0aDpAJAIASN5XQKwEVlOOOQZgFApvokGdDT+MqpTgO46KOgzOgIj0FbQeoyyNEhCr85yGcp8OGLx+NYiR+Lx86caYpz6T7m8FOpVDRmt7VHIPdvJ0zL7FHQw7IsDIiQ7AOa5XaJvIKAxoZgleNbXj6Orf3Qbg9by6WSMNGyqJ52x9C7NAvS0VC2faAejWQBwOUbem2+6OyApgyaEoN8DmiWVDKfg2PKgqsjkaeejqUlTSE7K5C+Q8vS68YIPEi4CAhni1y76nDJR0Nx0+sgyFoQduVsCWJ+zVAQ35LOfwTlNbpBq1shCgD8JyORyPH3jhEFgGuGKACpVSG3ydYWJwWAXgBGUqhnsBcAUUk0QKIAbL8Q4ELc41f9sfb7S0Cx2zUWQOL/n88YMumb1AnuQozbP8d5jUCk/sDKGXfOXJ9fsWH30yOz9oM8r2PxD/73H4GcdRB//6Hwr9CPgB8BPwJpEUAfyj6z978xp9QPT3oEDh46dOz4cUxxMgYUwHXXXTt40C3gLac5upHg2QXquMAb27+rynodb0uxdiBlQqY6SHp+nrsmJzlXl0GBHBGTSWG5U6itriNjP3cO0tJ0Ad7N4TUnQmwRT8iWlPnUHUChxFQyBQQEL9rH5HsSfPh4cpm/bNtub2/nLnyQ0sdGetFINBKJcGO+RDwWi0ajvFwfSiEKCgq4oz6nPQB2pkzDCuYFOR0gRedUW47/4YDZeTmKBRA97pDGoPeh1sDNfgh6wON9LYDSzw/pEpxyAYz50WkwqiGBMEiQf5Xm9bL0nTcFcGbfBQuADAU6Cxo8dY+cgiqAxyUnXAlJgqHpVvTNxcXxMWtGA3KlikmXG5Kzg1Ah8P1oPZJ5n67+IEYAh6fG4FjB8AGLRKPHjx0DnwXDwu24F4CUFpCyIhAgO0DLsoqKLjegP2WSewGoaKUVAtAl2LbtFwJcoPv80xve+sF/Vv8/X5+KEaULp5QXgItO9ld7zJ79y+rlW2sYYz/6bvn0O/8x+z7+Fp+OCNRvX/izPfG6dQvXH2NDlxzdOknURnw6hu+P8lMXAZ8C+NRNmT9gPwJ+BPwIfGIicPDQIfQCCEB20mxoaLj22n63Dro5wKvKhTaZDzc9lw4QGRu8OeGohlU4eqSUsIaOxNFkjlQCTtm33iAhuIC7zpDp/v1oLiBqs3WkRPs4ysYdUEoeFDEVJnLBZYC3SaQ+fAg0eeM7UV2fjMXiKFsAKz47HkvAO9EIVOnHQbcfaWtrB5AftwMGy8/PSyYA3UM5fwKQLWoiLMsMGLIsHwJpmjyrL20AuNBfL5TgHn4qMgpyYtZdpvJFEp6mwlHDT+CZmu0RDpfwVRdvqJhr6JpS/ML5HyUGBGkJpUuqQUjqlVQARQy6+6PsuoB1GkprL9pH4NRI+wbVMoDORguVED4UmmiEEbe01Csa3KdOMsZFDRqLoS81VdWP+ntskyk/DpKWca954dgnZQTkBXA8ELB4UQY/EtYkyNYEVGYRaGmBpoCWFQQKwABVCJAuyLs4ihwwKHTuQMDw7QAv6J1VagGu6t1z1riBXj0CHONZtvnQorX73j/dyhjz8/8XdKouxMnqlt3e/6E9vOjx3jUbFg71VQAXIuqf5XP4FMBnefb9a/cj4EfAj8C5ReDgwUPvHjuOGdZAwPiQOgIMAr24qAynFL+CftopEXi64JMLcqeN0JXSF/DbS6+vISt5GA2VZb14hyRbiBiUw58+EtOAXDM01aMWfYA10VE/EGCxWDwSiWAbvQjk89ttG36Ix+MBxhLJFC/bT9gJO5VM5eXnFYRCAe78JhGyaZrBYJ4UN4AOgvsiIL8CSI/66ylMjHIEUGTwsnWe/Q8wEPO7JAAudUOa2EEwAaKKHekOZ7m9SJLLrDRCZ5U7VwtA8jSU0gdULHXw/Fw0p0IeQrJ8/A92OsBJQFLFAdppdtD+EYMjJgy31fT5QgchDSbVphTZBFZF6IoJKnogswNRz6+tYVrPyqVSqSoAtaM4QFutqurBWf2gr86AaUSjkbo6VAGAHSD3AtBVAMQrOFUARdy+IaXZAfJyDvm50JgRkJ/E/Y4AWe8J3brBgaOnH1u+e8f+9xljl16cf+dXvnBb2VVfuqb3P1zWsyDfao/af/uw9c2jp18+8P6GXe9+1AxWcUMHXPXDisFl1/Tu1oH4B/Mj4EfAj4AfAT8CfgT8CPgR8COQUwQOHjp09N067kwH23/w4YfXXXstbwqYBBZAl4470bgowkeI1mG1PR+IqmHne4gj066ZmrQ7rkGDPVKS4LBed0oVNO93QpJiIE7Pd0gCp+LxWHt7O5TnU2If8vWtLa3gtM8t+fDf8G4iYRpGMC8I+n/ODmByNmjl5eUFVYNDkZ5NJlKGBWp20ZxQXDKvodAjgx54eBHwszQ0oAQ/pvidanOtcaCAyx5zITCqvHDN7FFJ+jE8DrmHLoWXc0F1EzhStKgjTE/Hl3OtTwFJKTT3AFo4KpONXR3EeYQ8gWvcZSm+LIKgRYVjRt2EOJ0gN4B+kWtYXqc4vqozca1hKlBwrB/RzRIoAOfmugMBHZpm0TER0BEgGql7990AqElAM06xI99DkhPgemhpaak9XCsLAcDA0gDuQTM+UA6aRGNxcshXAeR01+v2jdbtfGfp7w9WH3J1f3Kfp/z64qn/44bu6f/X7dfgH9CPgB8BPwJ+BPwI+BHwI+BH4LMRgbfefvtMY1Nj45lEIhXKz2/4oOG666699ZZbWCoBEnSCnCj1lz7kesk2T/miZbr0dXPWnMuKenf23gnphZpZHEkCKN2UTktMy7pznChy+Jdicl6BAPCKg0NI5nMPfYDwtp1MMjthx7AgP24nEzbI9+GfeNyGRr54NDDgB3CZNAIG4Pu8PDLax9IDTmvwpC7sAQb9YHAg5OJYPc7z4eSYwMvyyTJe2CiIwSOsVE7vaQGXiXDlpaeBWr3In/gY0odje0QMiwLXKsGu+9qRp6GbQ9DlH9JmD9s7SuG+4AEcCF7LUAvmQqFjLTHPWQ2cRXFIMQaymVDVAZxCEIl9oSrAjpFYDy+LDJBQUFUPaZUsDiWFo4ZfDIVWliGO6YqMU80ioLhWzKCuKhkAO8Do0aN1LAArBvkNtAN0fS6AAmhtgUIA0ywqKjZMA7wnpBMCEk6CAVCsB1+NPgXwcd62Dxw9vf0v7+2uaah578ypj9oisUQoz7zi0h6ln+81uLRo2M2f9zP/H+f0+Of2I+BHwI+AHwE/An4E/Aj4EeAR2Ld/fyKZ+uuRIx+ePnPttdfU19eXXHftoFtuhrxqEhrvpXnIUeA0hI6AScEjBCmuABNac+WcCQHrMm10AaRjyNJwXu3P7fZ4azvcAOwKVJU5+Mclk5CtB3iVTEZidktrazwWTyRBnJ9ioNVva2uLxWIJkDiAmB4RI4J8KxgE3b4om0+lUsG8IC/OBwN9FIeTeh5HR8l5jkcF8uRbSBCIvAnCNb3JohYckVQWenURNkeOGlPc1MpOQnwVYSXql7J5mgIlr0gTcWDCH8vboSxdwmzep5G6CAiKQtXoI84mabzsOwDJdpLbk5RAtg3EjcmMUHPjIx8It65eRc/DtUEZT8o4cdZALph0nI9mFES+0OzgzkgB6IHCoIMthootVirQGtc5AE2Qj5FEwwLJBNApML2fNAIsEon/9a9HU7w+JM0+01GcIpoCmkVFRdwLAFtjEFXCPwb8fEKbgBcSCBhxOz5j2rRP0b0tcLY19ikarj9UPwJ+BPwI+BHwI+BHwI+AHwE/Ap/2CLx18O1T9Q0H337bMvOuueYLDR/UQyHALbfw3nwdUwDYAF3zM8/EFiB+0krMvYMGwAuyo4bJveI5auft69A6HvAV2OlBYh5+SNg2qPT5C0z2Ekl03Y/Golyubycgfw/t96BHIJmokbice+oZwWDQtKAqW4BW4V3I+w2q1vTYWo+uQo5d1zA4UumqIR+CQCWO0NPmejUEgUVxFlFHD3hU5xd4UlujPCgRT/APYLZekSE09YQtZfwlbNRQPeXDqS4BKs1Fst3LBtLh3aDpGkSIFIdDwUJPfy6hx8qCtBoNjABpEzz/KisUpD5C00UgoCZXPWRhtGlFqCxc8xwEjYL0Ernz4xMFIJgD3WHQzW2RR4N0LJAECY4ApyGVMs1Ae3v0yF/fSUJTRo1i0GgIQcoEgAKQhQBkByiKNHBFCApAqSY4z+JTAJ/2G7I/fj8CfgT8CPgR8CPgR8CPgB8BPwLnNwKHag4d+evRpqamglCPgh4Fp09/cG0/aArIKYBkGtwhTMMhIyW3BYJGDJbRCZCM3DQ4Jn8Uve6htD5mx3nZPMj3ufdegiv0oQw/zqX7sUgkEo3Zto317bBBDKT8lGUPMK7Lhz8ZvA0hnZcXv6OCgJv0Aa0gRel6U0OCgtjsUCSQheWh5i3vIjU0PzypiRfUgpxBHbSKNxETE1CkWOph1Oz4HGd3Ike01DMYGAwi3+KcOpUu9uRi9Py9IBakfwDCawc+5+9IKYRb8UFMilq4HLUqu0CRU3dm7KUNgINb0egALNFXggsN1kM/RXk0waCoWgI9GtrPDlm/aFshLk3WwAi/BkUqaLSICLOkHIRgII3wsiyjtbX9cO2RRBIaZNLaIAWGdMbAeQy0trYePnyYewEIO0AyUiRagbsDkoRBL0CI2/aMad8/v7eMbj26rwLo1nD6B/Mj4EfAj4AfAT8CfgT8CPgR8COQLQIHDx5899gxLoYPmEbgw9MfXHvttYPBCwDtAAXOw4w/aa4J8FAhs6icFz7wKglL3fQAcoP0OZlKQRW+xKepVCIJqftYDCB9wk5EY7H29kic99XjTvzJeNyOxWN2PGHbCejVZxiBFOj/AwFmmhZZyQdM1GHj6bixPxcPEBbmNev4D+r1OXcgJNvk/SbytUpvr4z9hNIcJd0SazpV2MofATdzQk1MgEsVgMMNUWrjqX8i1juQbZ7yq9eyy4JkoLd02EnI0JGop0yxZqlH4FcFRpNpKEU6rh3RD4JWgqBI9PJ9RwMCTMJze0m9NgSl76iYp5+EvkPU5MM1U7FDGminKgx5TKIGeJhcfAcVaGiFD3ofPQdBIz4dGmCX1IlQT3DBPW7Ak++SWZBLhawWJFuhO2XiGWBZmkZba/uhw7V2ImmapmRwuIuBCiYXoHAvAFIBEAWAlIEUbmgNAhSnEwgw207c51MA2W56/t/9CPgR8CPgR8CPgB8BPwJ+BPwIfHYjQBQAYBAAHx+e/uA6VAGkwBpfIkPN8p8wdIAlAc0ZUNkscU4qBSidBUz4A0dNNsfwiUTSjseTqVQccH60vb09GonEONSPxqJAAQDIt1HinIBmBAwE/yCfhkw+nQJOxTP4YMKHanU6u0zGomWAwGsgB9AKFUgtjnXuWB5OjmyStRCGfDqqdPQ7oMNpdnqOsnnyuCOcSSjUZXOv5+cFFhf4WrAWeH5RrI/yCsoQY/pdAFFkATi7gWASUCq90geuTk1oFkOiOy+kyThIV6+fUNBB8kSqBESY/GlMAa0OxMJ85JwGIj4F5QTo5If4H90TxV5Uiq+ZPqhOCsJyQpP9i7NIiQfWgCAfoS5fujlqn3yJ+fW7AcYWVh3STA4zAbW8yIlQ4H0ijcRqhH1N02hvj7311sF4ImFZlmISiGNRDEsgxYACOHLEMq3LL7/cNE30oaAQidnmjSxkOwauwQE7QJ8C+OzezP0r9yPgR8CPgB8BPwJ+BPwI+BHwI5A9Am8ffLvu2HtY/wwUwIcfXHfdteWDbgEpfjLBEbFIrxPUZOCBHzBM/hcbau7BbC/ALfqMQCAWi7W0RdojkUg7/K+9ra2lpbWtrTUaiRqmyYxAPBqLRCN2HHY1TSs/P980TYT2+K+AEbBMi96Av0BHPSHHBhRHm+FbRDU4wC3HxdytTdN6kzEeVebrgIoE1RQsqQBHuCcxsszBirZ2buApCt018EraAqlHkFyJ+AFBLJZ2K6k3vzKHTF03rnNMqq6al4aD7jIAbQ9NCoBgW/cL5FcEyBKcFYXvQLqcQRxOKO5dgSOc72I6CN6jCoBPGucsyPVQck06A6FNu0iaa779WkpcRA5pBRF/0V9AmD4qPkvIMdSlOcwXqS+Bps6X3hAGFkToOzpOSssUTpACu0lZ9g9kVnt7dP+Bt+K27aAABLzHsWPHhZaW5traI5ZlXV50uWmY6NcoXA1F0QhvGilGQhyEnbDv+75vB5j9vudv4UfAj4AfAT8CfgT8CPgR8CPgR+AzGgGiACDtDsj6g48aSktKym+9FQT3AQbO+Rx6kIc5V3PHItGW1tYIJO/p1dLa1nT2bHNzy5kzH8Fb0VgU/gxboCg6kUyGQqGLL7qIMWYa8L/8/JAJL8MyLfivBfr9JE/7A7uQChicFzAx6y+gOBAExBSIpLFATYjVMVOKKVsmfddltlg682GeWaMDCDxiLhZ2lD9hmtxBE5Dtv+wogCJ3HiisyUc5N4E6VZGgyAMu9FeOgAGT952ThgLcjk9ekUg2C2c5fTCUE8ZKe/4PaTeET5x4mxoTCKyLmwlA60LgeG7kB7CogszueGSkOkHDn0IVIfT5Yuw6JOdufTwfL730kQIQFIJUWPDAyRp8YTogBAZKHuEgYaTlHw5W7Y5TQyPRiQm3gJ+UAtTdQen8efUJjhM7PKrxEd0gpSYk/5A3E/IvYCwQDAbb2yNv7DsQi8c1CoCsHsjKUCzflhbeFNCyLr/8MuUdqJFEoKQwiC+QJ+MqANsvBPiM3sr9y/Yj4EfAj4AfAT8CfgT8CPgR8COQSwTeOvjWsWN/w2RwwDBOn27o37//LTcOtGNgrW/byWg8Hmlvb21ra2lubmxqaj57trmlpamp6UxL29nm1vZIJBqJtra2NDe3NDY1nT7T2O+aflcW9TYDzAoGIZmPiN80e17Us7CwMM+wTBOwi2UB8uf4H0r3+ZaQH4YKf945PcATqKABME3UtiOoBlEAB9gSbWocgcijCipAB/YCaCr9vwJqvC5AwDBK8nL7QIMBNndoCSTnQNiYHwWL3wX9wLP6XJJPewqgjiBTT2WLXodipArmc+23kh5g7QJlpvW6DMD2/PhCLi719vIHMpHX1gOOQcrXuWhCdsLjY6Q2CJo+nZC0G7FLUC3F/KJmXoaNm9XT0Dm7gZA5HUvr86UBb1UGr0IgLkZeG5Iq6lI5hKf8OShcvKUROFWSqXCZAkgeQZQnOEQKTi2ALIFQ8gRBhMBelmW2tUVff/2NaCwOfSjc7ojEW+DCBgrgCFcBXHaZwQsBcH3KM1JHAP6hlTSKTwHkcsfzt/Ej4EfAj4AfAT8CfgT8CPgR8CPwmY7A2wfffrfuOMdAYKR36mTD2daW3r17tzSdPXv2bHsk0tLa2gav1rZIJAb1+9EkOvUlU4kUFALE4+DlBwb+YN5vf/GLXyzu3SuZtDGNj9X7pmH07NHjksKwxd/lqX4A/6YZgGJ/C2T/ABNJ8w8EAaB9Th4AKBLZUcLYojiBMu8izc4vAsvmsTxA5mRRcy5BIjX8QxVAwCBMrrzW9Fbw+K6oXZe1+pQR5n/VNlEt+7T8NpxDVRWI5DtcCwxWw+GoBCAFgILaml2cyqpz0I5bc1RNin4pWNA87PSSeawx4M0R9CS48BMAPMkV7ChpEMyCANBCZC+QMCn5cfk40vB0FXR1jjINPHOABbBZI7kckN+fMiOULgdE/zjQPw2Ot43kygS5tXCtJIJDF4AgynbWClAHR0nVIDchV46yfOT+EaTsQA9CHnfORvFZAw5F35xWHHJXqZRlWW1t0T2vvRaJRoNWEG86gmgRJgl4IYbZ3NJypLbWMs2iyy8zTSuZTJJ3AlEUoikgkhcYXR4BXwXwmb6b+xfvR8CPgB8BPwJ+BPwI+BHwI+BHIGsEOAVwDE3yLSN48mTDq7t2Nbe0MgYt+gDd23H0QwNDfjJsY6lkEpoGplJ2KhmPJxMJcOyPx6FlX2lJyWW9eyUSCa7zN6Gwn0uZe/bsEQ6Hedk/ygK49p//gFxBgMv+hfafp/q57R/8JCgAfE+2edcK4ZVuHMTmgOplfpeS9ARDsS0A5rnRZEDAe2U34CguEPDK6SdHIFgaB3AYqlK7ulhdSQAwVY/F5ELWoKnKZWYeQa/iAqQWQEyn6BcARQeA54nF4CQHL0EXbnhInyi4j7hTUCdydZDGXZxU5MXpIpVPnoDhonEgPxwWPHgk2ZXvgEYdCKqAX500W9Cq62lQSoevGBhtNcvToVOfEuDrFgpqdjg2d7oruDwOFMOAU6lCrRUgON7kl62KTSAhL7oniPkV25vQwMJsa49W793bHokGrTy5VLRJp9oTZphgB1hbGzSMIm4HyCkAnWFhoimgmlqYCMOw434hQNZ73nnb4MDR09v/8t7umoaa986c+qgtEkuE8swrLu1R+vleg0uLht38+bJrep+3k/sH9iPgR8CPgB8BPwJ+BPwI+BHwI5BTBLgXwHEsWTbNYP2pD179058+amyE9DsvgRYl6vxHDvvRrp8rAYACsOPJhJ2IJxLc+z9aWlLS+9Jwgnc+Q3DPvf5Yj4ICpADwPW71b4DrHwJ/zgAI3YBJSB+wPCA8A2T21AGQegJgxp+r2blBgEChmJanQgFCTeJXCeB44lkm9Am96qjPiWklBoTTCdBFWnYFt4XCHzcSRyMUygXb5CmAkBlhuJagl0YARA4I1EoVChyla/+Ii9Hq6hHpO1wLxEj0AQkuQ/NY4C79wCdIRC+dDOhwbpyvFAg4EAdA1RC0+psYO+XZ9RZ3dAhnNOTwRLxkqFFaQAUdnCFCGkJXO+hD4GBfzpdQMChmQVIVgipBRkRqLDCkDlUCnkyUDShCR9g4yr/gsEyDWabV0hb5c3V1W3vEsvLQh8HxEjwJM4yWllagAEykAIxkkopA5BgCRkoyKPLsUAgQj983zbcDzOnW150brdv5ztLfH6w+VN/xQcuvL576P24YO6Rfd57bP5YfAT8CfgT8CPgR8CPgR8CPgB+BzkRAKwRgpmGdOtmwq7q66exZg/KMPGkNL64O5/p/xlgikUgloGtfIpUAFYANLf2isVjCjpaWlPbqHU7apAIgiM9SBUgBQPU/x/1AAZiGBTUCxAIIGQCnA7B4m8sAuL0eqQLoPeqQh16D+gtV5YISIL1AWoIaYTO1lE8vL5fkAIFAkbAXZnvEHsgwo32gcIzjFIAGxT0S1BKwCoKA+/CndQFQ1e2YEtcpABQziMp3zP4rp3rtilUJAxX/c5TPE+fUTAGvQ8BeRwLcBarlKLQGe5r2XaFig1MKKkCiasFZke/Kw0vtguBZ8NBitHQ0bsinPB9AmUJWERK045ZuGoacGVTI9fIOWXXBKSWd9hAafc37EI+OJyEqSb2jf/gkEWAEWNCymlvb/rTrz61t7aACoJgr4kkF3jDTKACuApC1GbyKwlHqgiUtvh1gZ2593bPtgaOnH1u+e8f+9xljl16cf+dXvnBb2VVfuqb3P1zWsyDfao/af/uw9c2jp18+8P6GXe9+1BxljA0dcNUPKwb7ioDumQD/KH4E/Aj4EfAj4EfAj4AfAT8CnYyAogBABZB36uSpXdW7z549a4A7H4OGAEkAczz5DygTOIBUKplIpkAJkLKTSRvwP9gAxOMx246VXFdy2aW9EklbYnsTMHmqoKBHYWEhT/+rLgBQKED5f9QLwP+oHaAqDSAKQPYCFGaA5AMoUD+mzZEUQHiGndNVsz2J3bikgNfna0BOYEz6L/f3I886PKIA+aL6WmTKCc25c/uaGkCCc5S+a/l3aTSv8LJMhmtTKYE8kh9SqQ8F6mjkRy4CSlmgEx+akT3GgNTzeH0YT2nOJ3oKyKy0dA1wA129+kLtpQ9RxERgcphK7nWQEi4BHJlL5YKqOaASDVWBL2G31ByI4fB5ErPnjp6D/9HT9Q5hhKiNwCmmwcnLFZSDprDQgqNRF44AkXoBB5QKBoPNre2v/mlXa2tb0AoqBYCkJsRadKkADN5uUysEQPUI6l8kE0EL3vcC6OT979w2X/XH2u8v2ckYu6p3z1njBk654/qOj7ds86FFa/e9f7qVMfbzGUMmfbPk3M7v7+1HwI+AHwE/An4E/Aj4EfAj4Eeg0xF4++DbR+uOoTacewHUV+/e09R8FnvIpSDxjz3OSQoApQAc/qeSLJFM2knE/2AKGItF43a09LqS3pf2SiYTPH3PU/y8YrpHjx69egEFwHUA3AOQ9/9DRYBhGNgjQNQJYPM/6AkIh+CO7sgNSDCpRNEkA9Dwl/CYk2laDSIqJb9U5CvgqYnzlXkgqfYR6pGOXNrfE5bTutBJhkD0cne6CPALgNIIxRw4Ssf5NRK6U7bxouac7yg6+wkEKJP1+hvp2geEiXgJLoJA6yaoIVcPNb2WteaXxX0eHH3yuGcEihoEahdCelfa31EHoWkgVGpd6enpJzx9+uClXsOlwBeKfjFvelFBuv+A/ukR55Bsi1b5IcG6TksIJkAuEX2cqVTQslraojtffbWltTXPyhMUgFSPKGVIKmC0trYcqT1i8UIAagqoRo4/QfsMxWJgtwBQAST8poCdvgl2bYenN7zDUlyRAAAgAElEQVT1g/+sZoxVjChd+G/lBXlgYZr11R61Zy+rXr61hjH2o++WT7/zH7Pu4m/gR8CPgB8BPwJ+BPwI+BHwI+BHoBsj8NbBt959l3cEYMwywQ6wevfusy3N3GcO7euAA4DkP/wfuQAuAEimEskkFAHEE3E7YcftaDQST8RKr+t/2aWFyVQC9fsA6wHKAwVQWBg2TSvPCkK/QAsS/gHeBRCRP/8PWASiOQDX84v/UVGAA76KvKiysiNwi1Xm8H9Tx6BIaggPAJmeppJvHZ0quKmk9YhQpRpcnEI2yqMtxWFkpp7OiMp5Zeun6rclUFa7Ql7YgVX5ifFNFIQ7MKgEj7oqQQjh3WUOQrevv08aB843kD2iIBnkStOy0ALba0aGCv7qKXoaJUry9ejRUVVtg6OaQBouOMT2glRACiBNeK9Cq304JETmRR8iaJkkA04TBWoXwVcS1XaIZo6CRPIYSPowkNFh0BGgtS26Y+fOlpaWoJWvnACUHoACmjLMVugIgBTAZcCh6RwPDVNQAIJKwkElEj4F0I13x8yHkvn/Bf86+L4xX+rsOZ9a/+ajv9rtawE6Gzd/ez8CfgT8CPgR8CPgR8CPgB+Bc4/AW2+/9W7dcVQaW6YFFMCePWdbWsALgKv/4V9cC8BLADgVAIUAiVQikUim4knwArB554BoLJJM2WVf/FI4fHEyaQcYNAC0rCBnAVhBQcEll1ximVZeMGgGOQEAFQIMewSCMADMAaQ1INTqo9Bf9wVQ+WvK80NRNDWw02qjuc6fKACB2+h4soiAh07CL70tALbE0wz9dIU/1WSTREKCQR2cuwCqTCcLeKjS7Cg7B6W3aDiH18zHLFwKsQYhBXZ9kkMQRAb/E98X7QUxMyxpDhT5Sw8BdNHTiAxVdK/3MkCuRPkgSKSrKwCIB6BJkkUEuBvG36HKEEoII81XT46QmhyizZ/Tkx8772n5f7fnocY2iH0FoCYyRDdp1AgaLVUv2wlSVFXpvSJC3OtCW0F4vTof44iXFQy2tra/9PLLZ5ubg1a+OCT2puCiD1wNgUBGCkAnpAJQnuMkkuANO5GYMe37535buGBHCJxtjV2wk3XXiQ4cPf21mS8wxrqG/3EYkgV4dfFdvi9Ad02Nfxw/An4E/Aj4EfAj4EfAj4AfgawR0CgAUgHs3rOnqaXFDJiY8geEzRik/XlDAGgEAP+GjgA2/N+O28l4zE4kEm3trUVFl5X2LwWtegrsytD3Pwje/ywUKrjkkotN0woGg1ABAJjfCJgB+JfI/6MXAPcDQKiKTQCFMaBmJie14lSkz8kCniDHPbi1vVABSNdA0geoHDI590koTClbhJuAZfn/dAt9hL7ODm0E/sS7Dvk7GdfRbqjh17LbjkS30ulLdzqBpeESnI33hKJf9+JXJvYepndcr0+QXUPMhCQ1uKplsqnoXKDNNOk8Hg9NFTSAKmooNE28WIjA6chzuYgC8kVAaIuG90qQgZOmSd/VEV3Y2/Er2RKmURIu6QTNt6KYXB8cD92Bsx4hbXs3X2JZwda29v9+aQenANAOUJJQjr6DQAG0thw5csSCpoBCBSD4HdGnICmqRYQuhC+ruG3fP93vCJD1tnduG4yes3nH/vcrRpQ+Oe1r53Kk+595dfnWmqEDrto4/45zOY6/rx8BPwJ+BPwI+BHwI+BHwI+AH4HcI/Dm2wfr6uoQbhlm8NSp+t279zQ3t2CTc5IAcP8/LPlOJOwkZwCSyWQ8kbATyRgoAOxoe5Sl7AH/+I+XFobjiQSm74O8tB9gv2EUFBRcdMnFBugCrCAwAyAOCKD9H2wDzoDSQZCq+3nPd0ECUFEAlZoLTAdkgVMXT+4B+C72BCAsSal1ktLrPfmwyl+1EuT78qywcM1X4m+ZixawUCTgCa8Ksz5OhFDneLJzw8MKRTod2gE7ZT0CkQxa4ziqPVBlAITjiQsQ14g97eVYdDxMWgNVC6D0CMhiiH8wNHR9lOHX6BMB1bl1viy+R707+SXopvoOMKx+EScXB8CQO6stsOhdNPSjCIh8vkMqkAmQu8QI2hWngKVCnb9w/fdgGdxVCQ57Qn3o+kdOnUWpFZAC2P7ii01NZ/Py8l3yAVoYaOwPHQF4IYBlXA5NAU0kgGidUztJKAQQK4CKJAIBxu0AfQog9/tf57dct/Odf1300lW9e75RNa4gP6f6/0wnaY/ZN35v7funW38163a/U2Dnp8Lfw4+AHwE/An4E/Aj4EfAj4EegKxF48+2D7777LgjIU5ZhmSfrT+3Z/Vrz2ZZAIAAqAA5NeCvAFEuCIoBTAFAEkAD8n4rbCaQA2tpaL+/da0Bpfy4AABm/YRh5vAEgOvwVFPS4+JKLIe1vmXncDRBZAG4YaFpEBXD/QPT+CwD+xl6AotUf/YxvI7AX9ngiGU66ATTzV3ljYcMv4TEfIwMbfGzpR9l6gIScVJC94lFPoIQDHCwLgI6AFwzkNZm6zLRrtIEwLNCmSKJ9tHx3uOgRkMbrVpyDqhcQ4E/SAKkUtMdDm3jXOhCjRzJEas75VrK2wE2IpB8Et8b3+eUwUFkQxsX3eQED0jZiM4e6QIB5XtSA59dHS+BWuzYxiaqiwVWgQds6qzZE4Ya8QOmtoJ+ObPY9TAq0KgNtFeFBBO8Ak6xxEDodIVkD0dCQD9KyzNa26Lb//u+mxsa8YEg5ALg/tbCoW1tbao+AF8Dll19mWiZUgaguEEjPYGsJXXwBrS79jgBduQl2ap/hD2+qPlT/s8qvevv/x05ve2H3/K31+z9MwGHzzP7Xfn7O/bePvpI7OqS9lm0+9B9Vfyq/vnjb46M6NQx/Yz8CfgT8CPgR8CPgR8CPgB8BPwJdi8Cbbx96t+4oryM3jKB18tSpPbv/0nz2LIKlJPYCAA6AtwYEC0AQACABYCcTMTsZi8W5FUCs9Np+VxZdnkzYDAzMkALgdoCWZQQCvBDgEsMCCiAI6F9QALxHIJoAoiYAugCYpnAAJBpAWANAwpNzBISM1X85egcLA+GUTpls0TpN9A3AFnpJV109wkVqwKYM7EhGoBm/6YBaVrvrAnsYhHTylxJ6AXiJXBBV3IpacBrppwIpYCZkvYNetY/tDEn/rdgHAvSoAnC8PPXzSijg1AK4cLmusFAXQyiXhA7O8n4cMwftGjDGYneqeE+jAATholc1qOS8A+iqK9PwvMzj87IETToh8vtaMl+eS+cfJLjXSzDkqbz/SqyJQ0Sg7SKJJKwuMS2rpTWy/Y9/bGxs4hQAr53QrkZjncAOUFEApgXUiuSkSHvBJQxiVckffAqga7fBXPdCF4BLL86v+697vPZpXDp73ayDaX8xL17w1Pj7/sH7LH3/eeVHzdFPqCPAO4vLyx6uZYxN3PDRspGMse1T8sevZoyVzj+wf1q/XOOW63bvVI246f69dvGkF2qXDA/lutf53O78Xu/5HPnHdmyxZkoWHK6e2fdCD2Pz5EvHPccYy/XsaSv8Qg/YeT6x3iasaV0x7LwOpZunKbJ9esn45fXs1iffeKmyj+fIxdSMXRtd2rXKpxPPTR40eVMTY+GKNbVVwy46TwFKuxb3osrhYrtraCeem3r75HUniocteH7p9PLw6w+X3r7lvm6799Y9M6j/nIOM3fD4G3tnes9aBxfyCfvsdFfIO3WcY8/eduOsalZcseYAX5DdH5P6dVMGTV1dXzT88ZXLZg4KV88puW37jI/j1tqpuHTvxp+8B4Puvb6P8WhvvnUQKAAAGNCX71R9A6gAmpshpZxiyQBaAiodAEj/wQgQmIC4DT6AsZgdiUZ69Qr/Y//+YBeQSBg8qY8mf5YQ+xcUhC65JGxZAQsIAGQGoFAAbACpXIBLAXjaH2wCqKkgFgKgixwhYkkB8Cbz0hiQvAOEmR8iWzicbqEvDAOUP7wOpZywSli1qVS8LCmXMFvWqyt5PeExZ32ClOvLuZb6BRimEUglEdTRkUX/Q9pcDEzo5L2k5rgpUAe6L53KHuOfKUOvNPD8lKI+XxYDCHgph+sSF1DLAFE7kAZH5ck8qvcF9FUY3puk4MdIIyhc+g4UH0iZhvjBZe+PayGNHHF5E+ol+TixSvQgiwWkDkB3k8SROo8v9gW9QIo6Amz94/YzZxrzgvloAkhRkpdEzpZGa0tbbW0tLwS4DAsBxGiE6sLAH9xmFj4FcH7vpU+s3Tdv5WsduQD8bdfX/+Pdkv9VNmNI3ytY49bndk5/qZ0x1v+fR+8dX+Q5OHQEmHvPLQ+MG3iuoxePqp4Q6NjiATc+Cs0IGWO5PoVfYAqgs/jtXOOVfX+fAsgeI9cW3YwtO3n+zi6h7n9k7+SAnZt/aikAASZZZvLi3CkAxljTjoe+PmLZOyw8ccO+ZSPD5xTsTDunXYt7UeVwsd0zsMi6ieGpG0NF4UhDE2Oh4rBd3/S52dUH55V0z/F9CuBc4+j+guju+0n0+fFXVqzPLy6M1jcyhiuh7wN7Dz96w7mO/NO0f2fv6p+ma/uYx0oUAGjEA0ABNDTs2fNa81lOATDGWwByEgBdAJNJ8AAE/A/1ALadiMftWCyWTCX79ulTdNlldjxmQU2/BcYClhmEf/GfDKOgB6cATAOBv2WZwWAwCP0CiBCg7oEmyAdQCqD6AWBJP1Xs8zoBE4vV6X9KLo9dBDhfgL0A8DBaAb+UDwjAplnFSdSnOfwLib+wkRdVAIoF0KAsQWgNbSLuJOYBpfICLDrsDXlin6sxhGU/FqljDllTAWDBPF2jpg9HJ32RfFe9DuTZMO0szA2c605wDypQmTCz2E/IEFzHSWcKxOUiOE/rdyjigdoB1Q0RZO3enw1xDDnpetMHrZOBwytAD6MAz6JSxNEVgFfdC+tEsidwWPGrkKvxanNKY1bcAZ45BV4A7ZEt27adOdMYDIqOAEqSoFUYMKOlVXgBFF1mGhb1gxCzzv0C0AtA0D38FH4hwHm/md49f9uWvcd//eA3vv31a3I62d92Dfr+wcOMDfjOXa98u7fnLr995eh3fvriyEFXPz9neE7H7GAjjQJgQ6pq/lChsQ7ysfUTTAHY9Zt+PHd768B7HqkcdH6e7jsb4b8PCqB2fv/yhXW58j6djZFPAZxjxLTdP7UUAGvaU7XoN/tCw+c9OrrYOx7dQgEwxuz6dRWDpv62vmzh4R33naPMBDG2W9PkvpY0BJL9YrtnSWyZ2vPOpqr6NfeEjv125viK5bVW+aPbtz5wU3cppHwKoDPzdHDujYMWHhOCONrzxPoFP94S+eJ3Zt1bDl9Z3U0BwA3hdNW7L1SE3ln/4Njxq2pDg+a9vHHWQNlUqjMX0E3btjw3uXjypq4pR7o2hE/eg0HXruMTuNebb/FCAMA6AcMyTzV8sHf3Xm4HyAvLWYpjf9kRkJcBJJMJO5FIIQUQj0ZjF/Xs2afP5/OCQZZKgtE/WPuBCiBoGND9z7IM0+xRUHDJxZdYloE1AMG8vDzgAFASADoATgyg/h/2RXws3QDImY+kAAgPRb6bZAIEtaVNgDCw07XskkfAN8Wf4GiKKeAF84iclUId5P1a2tVJBIics6hmF/l8gdUFf4EnlTBZ5s7lwhB/440DRJMDAPYchYqKe3Glotu95hcgk/7q6rRiBMTVqr+9R4peS8jjGpAH0vrW4XgdfAGRG8J0QVyRRzbeSS4oMwEHa0HwWlwzX6DipDR+XbIhaRH9I8ZpICWYF9OtTZZeYp9eQKEdS6oMXNeF7gzEXNCAFKyXA2YsELSslrbIH7Zu/ejMmby8kD5PspRA9Hc0mltb/nrkiGmZRaACQApAUkP4UxKWv+ZAgaUXiUTiPr8p4Pm7z5ZNXVN3qvkvz4677nPZEWqk9fTutX8c9dtmdslV635xx/Ce3uM6cqLp5nvX9r3i4gNLx5/ryHUKgA1dcnTrJPk0fqJqRMn9e8UJckWDGVUAI5fWbxh7voS45xqGbtxfQLKB8w/untZppWw3DuRcDlX9UO/blkVyln6cy6m0h+BcpfjneDrX7p3NF8kVfs+Gj6qg1OXjfX16KYDscesuCiD7mXLeon75mGsqd2Yta+rsosr5/B/3hj4F0IkZ2DsrPOLZiKyJ896zuymATozvQm3asHxE6fQdXSweuVCD9M+TYwS4CuBd2FioAPaCCqAFu9MnU6kEmADCDzz3j70AoBIgkUqBAUAsyhi76oore13ai6USKOMPWsEAL+oPmmaQ+v+ZBQXgBRAEYYAVzAuG8kP5eUGSAkBdgGGYAcu0MGlvGiakqwMBE3Gw9pLAXoJw7BrIL0FVC0ARP9moE+wXkJVKCqicXnOgVzp8AYMF6EXVPLrHi6psCZXhD3QUZ94Z3eBSQGZok6H/poNYz/lyaddR2qCLB9ReWq2442wiQa2rzklcT/79fHOSL8hyfYfVHFoe0hlczf/SGivgG0LuID30hPsBQvl0kQIfhcxryw30YoG0Gn8aUUaFv0NWIKIiRB9k4agIAZ0qUiGkhggUHxErbfwCh8saC+9PXtAym9uif9iyxUEBYORlxQnC/FSguaXlr3/9qygE4F4AeGZVcKF5PmgyFp8CyPG+18XNisYuj8QS9Wu/02EvgIPfHb1rLZ7BNAeU3/DE1MG39sp4xvaoXTzu16E8s2FdRReHJXfDR9XQ0CHX7Nh5kA1b3rTmbsoXNTx7W+msajZxwtjVz61zFQKcrl728P0L1u5rskFrWnbXD376hEjCZ6QAJqyovWv7hO+ter2RMRa+qWLJc1WjPqcNnx9z0Qv7GiKMWYUld1T+ZNG8IWIDxDlFs3bXPBJaVnHnnI110Zsef+OVmX3SH7VP71v187nLVlYfOAEnguFNXLJi0Zg+nmkwuvzKrfU/ODVz9IyV/IrCAydVbVyiZyY7HJtrCiQk0643VFax4vnFY4pkOwi7ce8v739w/nMHmmCIRTeNmfXEk1NuLcRD4RHy73257l8P3ffdmesORBgL9Rky8yer5g2LrJ/RQQzdqyFy7Ldz7///qna+E4GYlwydNO838+V1NVUve0AEnP911ORHHps+NHwMc0f6sUTOM0tsCR7AKvqnHXPGTH7m9UbmiZMjNTSJsBJmLn2815xhc2td1fidiTljLPrO+h9On7tqVw3MoFVY8pW7pi9YPAmTnx0fqrNLSJUtvPwU+z9T568/FmHsc2Pmr/rFNDGDWU+acT2zyLFtVU/8n+Xb9tTABwHmZcysZ34x7Su0NkDYvu3hO7+zGFZOqO+oH24Y+5cBk8FrQ5fT83mf/+udtfARyC8eOG7eivn3lAoOsvunyeNWsPP+K79VFWVs0KLjW+8VtCImRRnrM3v/G3NCVFWuj/z0Flo2LNRn9ONrxv25/B6wadD5R8dEw6d73tIFFSUZ+NWmA8ufnl+18k/7QBWPoVi05qff7uuZEfUgU5wcRNOuxVMnPby9Xv9oYNg7WwjgEFjJwxEFFqnbXrXwmRWbd9fWw8My3AwfeerpmYM0TVjG1Z7Dvlk+Dmn3kNpnJ49/jC/y8MBpv36y8NHbFri8ADr4OnAdLfO3g3KycPE+DpJaHi5D8UiH91U1luyLs1TcUh5etrMOZiFcOuRf5i39obiH04UMXXJ0Tf/V36ObQKjvqDkrlszkuf1I3aZZd05eTmV0eGqc3+yFAJ2dRPgGGXrPI0sfvaOY5XAD6cwCoIU65OnjK764esaUuZvgqyTUZ/S8pVUzleyug+8Fu3Hv05PveXRLg74SUBbhQfCBhmWdZiRE2xTP3nH0kRCtQ+TWs90n0+/qJ9bPmSK+IDBiUx+fDnfFumW3939oDyu6d8P+RSM/Tq3EuT7MXaD9qSMAnA0S96caGl7b+5fms82QZ4RGAMIIkPcF5CYASXACTCRt7gWQiMcvvrjnlVdcGbQsNLSDZH7Qgp6AJnQE4H0Boci/R48eheGwFTSDeXn5eXkFoVBeMA+UAlwIwLsHgrzfMA3eiQ/KAbjxPwrXHSSAbN+n3tcy3VIfTj9ovfcIRCGcI0c9uHIyDpSSddWAjR8jKZoLcrwmtNeqb71KESugCAhN+BJSfllSEWKwCok7juA0i0+jDGT5tyPPL5eLnq/Wz6iZ2bur1tNE8vxgNDqtHl6v2HemulXZBZn+eaxelSPXKQBpsS+vRlfdC4TsAvnCzL+jzwju4mocmO4soDf5w8OlOQZolfgUF1UDou/BgToVAKSzEpZltLTFNm/Z8tFHH+UFEcDo3QhlxGGJtbS0/PUIUgCXm6YhGIBUwDAE4+CwfaQFnGJ2wp7hNwU8f/fOS0YvY4yd3Tilw1NoFAA0Bci7bfgty757Q7F3TwA4Um6HzeGy6JtywvwF++Y8WsPuWHFy7QT+LVi/7ParH9rDxj79ZMP0+3fqT+FktOM8uHTbyviQVxgONzbxB3F66QZdnsdkA+e/sXsar2Glx6ZbK6fYVcte5wdwPkaoBLKAGY7xIV+QHg+6/MKi4sYGx5N94aQXjpG/YLaxuY4qnvDc16uVItMzh3NHdUY6Qri4qKne8eTUp3xQY/VeRwwrtx5/cpB3o0nhQOY8jdBC1yy4YcATx5x/6wM1w8fIvlH/k6AAssSWnhfz764ctbVqHR+nV2K/7pmv95+Dk4ivcGG4qbFJ37iTMY9uqxxw13JHrJgof816qPSHxY4vU6zw/HBhtInTTPRSy5VlO2nG9cxQZ+5aU2ptRLdVlt613LEEwqGmpohGAXjPu778EHufr2nCz3Vox0PFI5ZFGLv1yZqXKrG8CKtLGE1NGmxu2TKj5M5VjmsrzG9qjGo3H6+JZiw8Yc2hFcO8WABxRkc8M5UDZKMAPHF7d1IANDBUTbuWgHa37Gi1Z9s368p0nfbYU4NvnL1Pe1Pc1qSou+OvA9fhuo0CqFjTWpVmfpnlvqrGYmddnMx7pcnvEXEhRcWFDVByr140iV7MRa4UQJcmcdTyphVA32e5gXRyAYg1X1wcrq/XP5pM/0rt4IYpZ1yPUWcpAFY+5d7IsmdxHeInLttluu7qniEdveLk6gn5coRWxfqmqiGuFev/mhYB6AjwLi8EEBTA3j2vtUAhgJFMJRM89089AVKSAuANAZLJWDRumUZR0eXhiy8SznsBkPUHg+AwZ5iQ5QeVPyD8nj17FhYW5uUH80N5BXkhoAGCeVAFEIQ9eGdAnvbnRoAsFbAs3lmQG/5Rk3pR1g9qdmkCyHXYXMVP2M1NAaDAnyTTCmiJan8p7teSwA6Fu2guyGXxVD9AoBnBuqO6XmI/1cBP6f755s60uWhMoLCqEz2SvkBibJEJlhJwYXngRK5qgCpvrGC9I53u6ZOX2Z9PG563yN+p83csuDQ5fcYPpH4W1bCR4idS4h1K9ymhrhE9wmvAoQpJpwD4fDtpGGzNQEoTZdmYnpzXfQKc15ZCCuD3f0AKAMlJMh3QRRF8jRugAiAKAO0A01Yp2AE64o+imHg8fv/06Z+i+1zgbGvsUzTc3FQA/IJi7fWtZ3b/+qVJ3A4w/K3b37vX20C/+1UAbMKaV/re9/WFDWzCmqYVwyzGqApgzNJXvrzo6+DwLxJx8qt34KN7X37ghlD04MIRg+YeoMxeaXplo3iwZiw8ZskflwzvfXLl2MELOAIcuzq6dDRkTATsKRxV9fJPh/dq3P+jqXdVHWDKd1odhLH8spHjbr6S3Vy5pGKgzCRoUDOyd3nVqQETh5cV57PGTZX9J68GV6Qp25t+8pW0haMe1PqOXbnhh1/t1bh56m3Tt0Da5+41Hy0fk8vYXAdVQ71p9vpV3y9t3fzgNyvBk1yAUrRrYoyVzdu/dVZpfqTmiWEDICAcgZeoHgqM4RHYnx/78nhE1BTDnod+OWnEExDDDNf1/8YvHsvCE9fsqxoTVqEYs7R+zdh6atxQMmd/9exSFmms3fnrTfbEByCPxLzyM3iVHcfWgZGKhkwY3q+gz+h5Dwx3VnqLFJy4Onktki/Ivh6cMZd0Rt9JKzc89tVe7Sf+/LsXQ+NmjSzKYWl1egmph1pcrqGan48fs4g/nuIzZQ4nzbieoSziuWdevGLY3eUlYfXhEj4dRMwxJj4p22aMqFzPl4bIi8rHcVo8JzfOHvHQRvgIjF1bv/SOEFMpa9itO6bJ+1Yg4Hf5T2pfngJyHjFNRAq4KQCSHTEWHl21dfEdhaflB0fefORED3zgD2v+rT87tfHhO2fC5edP3FC3zCuD11K9atmpsnEjyz4XYqfXT/0S/xyFKreefnJQ2s0gGwUAOwiHVJcXQGdVANq57eqHrr5tWRN8/HccmFfG6bxjzy/efsXIcbeWhkOR2kW3lc+F1TXk6ePrK4pVGFn6as+6byc/WRIqMwq4WupEAWT7OnAFuQsUgHYE0pMzNmx5/Zq7lS4GN8l6X9XHkm1xipUWnrDizRWjerOmjZMHTnyuiTFC2uomEBoyb8OT91zPDv9s/LcWg3aqZF71G7M5cZ2W0+YjyK4CyLIA1CQOWbDmyYnXF5w+tPH/1tz6SCUung5vIJ1cANq9In/IvDVVFaXs0FNjRzwDPYxKH31j/wNkMpnb94LLCyB3FQDOXGjgsIk3FrPBU56uKMtymeorjB4MxLlGrWxa8e0Qa6k/8MLP93xx3pSbGGN1y4YNeGhXpGTmyy8vKPdVAGn3Rfcbb771NhQCgJgdMvCnGj4AFUBzC2PQDAAM/kHyD+jfJh8AqAUACoC/wuGLL7/8csuEBBfX44PO37IglY+mf0HLAu1/0OrZ86JLL720IJRX0COUnxcCJ8A8EABQQwCDwL/JE/+MGaYJOB8rCxCuy9p4DeTrSVvVKVCiUOIOHMnftLoAhYHFn0R6ngdLMAjENXim0CmqDtW6bhGvtZfXJ4CzCuQ/J83nHRSA6IdHFICee3fm5LWqflGVQBL2NKd6L8yvCQHcjveeMnt+FYhC6e+aYJ5HzTMJj/GU0F2WFsggY8QRbLAkG9EAACAASURBVLtq6p0r1zUqL3LBzapwxK5rKJwyCoczH8JrLJ5AoI4MgF7SkfbZcs6OTiMEAkleCBD7/eYtH57+KD8vxI+UJJMHx5GAB2tpbT5Se8SyTN4RQBQCIM2F5I/BGytSXwblmBBPxO+f5lMAWW97Xd2gU14A+AU+a+JLS1sZu6zfK7+6fYDXec+DF8CENa3/vueawU/U09M2PY6PXnHyh6du403+iAKw108NjwepHiFkDuDHhaduZoRSMj7kaWrebZWX3rVcpYjlMZUGge2cGR7zywhjVFEvIVPJvP3Vs0ClSa+sNbcdlxNLCkA5NlEZPBUu5jA21xSJoRY/8MrxR+EJg0Wfv/PKii3yIX5TRf7k5wGzrWhaMYo/tIkNyItBXqzUP9cuGlA+FzSlslJDHjOTR4PYRXtQe31uKbA8nDXohyXNjFmlk55e8di4gUV6oUSONdjuzSQQCo1dfWzpaPczOgbqwNyrhy6qZ0zFh9HABAXQ2ZjXLiy/EeoI8v9t68nFQx3TkcuhOruE5ApXy3XfAv7ZIWyZw0kzrmf3591Zet3y3PjiydsZ09Q64tMnKAAx71p4pakHFWV09zRluhUIMoJqAVy/usXz8kKUaYh7kYuJhoKgedgMRXIinmlhdzQ79k34OCiAxu1T+o8HjlKTkLhG7eqX0cFqT/+ycO2bw8p0HEN8MLWAi6WOcC7r10GGa0lrGasJ+zPdfGoXD73x4QMsY2eHrPdVx1g6XpwiyNrXDV14/r0vn1xUrphuBWvrV33r6hlwS5XX0nUKwDHUTJOo6WsyP544byCdXQDqQ6o4L0nEZLQHyvS9cC4UwA3zqv88u8Rb7wYw3t2r0nVX33X/lcOgLokVj3yg6vFZ3yjNz3iorj7qfWb2e/Ott96tq0NsQxTAa6+fPdsChQCJFEPzvxRUBKh2gIlUIpGIgfm/UXxF0UUXXQSiemrJF7CMIHQCMBgUBPAMf54VzMvPu+SSSy7r3TuUn1dQEMrLyxdWgAZQANBCkGT/oP9HS0BeDSBYACjtlzJ+DuzRwQ9OKz3lcdKUZgDRtWwaQH+VwAkxlAJ1ulJdYr90AOx8xwl1pXjetX6Uq2D6GTXILdX3cndXhX9mCkCdME1lAH8SWW0HuibRugS3TtW8uBYXGNaoCuzGp3fSE4wMdelLj4KzNAFbGGCWH5G2JEQkBeBlrucodnCgcn5ARdto6nohphdjcpcI6GMVrRnIPwEaGchODh2QACKefBXy48mwGwnLMFva47/bvOXDD08DBQDbpAS1gG4SnGmARW1CR4AjtZZp8kIAE+wApeUj6T9UIYCIBuzrUwDn987d6Y4AiYPfHbtrbaIjCuA8dASAp5ZC7l3EcdT1+DQDGY+bq8p1CsBT14chxC/4XJoCup5p5K8avJf9CPE5I6PNfsZC7jcOn+CVtOLl/bziAf+cDxM5jM21gDyG6rheJkqg0xcePWalH0HmHlXixfmYpWeVGfcqK/kxGAp4vngoIntnDxjxVJ3YANwKlGNCpqdwqvnMFNucOp8prwTBgDDxYEoZm87GXIxWd7Kg68rlUJ1dQl72XQ70mMNJM65nWcq7vwbL1+nl/HDpRJjA/AQ8PMIrs5H0CN7N0+SxxuhEAp9zrNJIVQAS4buGIX5VSVTGBBKjD69clqQegjNnjiT8lbwA/lLTUM+dFejlXUl+4SmAps2TB46D3HLZgv07ZgpmU5SC7z9aD8YW4uXKZ3qsdl6Cjj4C3vvmsDIds+kVcELarrt9+iLwtH/vsgrArnnm9gFQPZSx6MPbXoGPy92+gb/Z4eL0NiDg+yFZnPUmAJt2lQLIbRI1XkaPviiSz/kG4vqqdc6k170i/dshx++Fc6AA0grKOrxMTcgmdqxbNWrwjBdFyYZVPGre80uml4d9IsD7GaGjd1VTQJYyTLO+4cO9r4EKIMUMsAKAjH8yyZkAsgGwE7adtG07mUwUFoYvu7w3WOVze3JE75YVNK0ASP9BDgD4P5SXHyoIFRaGe/e+tCAUCuWHeDcAdADgFQCmwWv/qRkgpvwFBQAAB46rJYfRIZDnQnnfuHQkr5LnqpugcrCXPe3T5O4S3pPFnziRK4Iu3OvID+OpPVLv4hjKR1ATGGgnEIle/pYG3ZXSXxjz0ZVjdlpBWrc+n4N0Aeg1xkOck7d9dLZX1PvzkW0ebu0q1OfvEQmgtVBwl9OrEaUBaInZZXjSavFzW9TpmgF8xyXpVweTFRLKoBDRtWvS+ZBFvwP3+Ol3firXmRzXEUiYAbM1Ev/d77c0fPhhfjAkuJgkTQ3GMZniZSVmS0vzEb0QQAVHlLRAfQxnDIh1Icohbtt+IUBuC6ZLWz2xdt+8la9VjCh9ctrXvA5weNZ9B8PfLLt7SBHkTM+8v/Q/d/30zQRsOeQrZ2d5d/K9/5lXl2+tmXvPLQ+Mw1TYObyEFwDU16FCO1S59eDABZAidijG6SlcPvqEiotcLQu/+IOtL1R+zBSAVk4cvmnkqAFXsmMvrXoRgO4njwIIFbmbRNw4a/uGKX08UI2H/DhnCiD8uWKXuHFc1fH534A103Rg+ZzvzVwFdoP8Jcs7PSmA7LHtKrYUz8rnSAGIuhLt45AL5nFXjaqKdO8llPXpP4eTZgKuqvQ61HfI6Nuv7nnmwOr1MD+ZKQCxNs4/BZBhmlimWwFjImFY/pPaX9QP494TVCuhJe4oa+pFAYhIdo0CUL4JVmHZ8LvKitnxF5fvBP+LTwYFcGL5mBKuxHF0Y1VOGfn9ho4a8oVQ0xtrf7svKp0yvGC5WPHZ9s1hZTq+SzrgXFwUQOY14DhgVymAvbOKRzzbyFjhlO31HvVccA6lbcl0X3V9TXa0OCUFEC4ucnWx+fZvahYOPZ8UQFcmUV7aOdxAPL8ic6AAcv9e6D4KIMtlelAAQI8d2/bj/z194aYTFK3wPRtqqnz/v04/PWIhANeZowrgw7+89vrZ5uYUM7gBoAD/vBUA9wBIYC/AYNC64oorevQIJaFlAIj3OYKHxn5U/W+a+UGw/evRo0dBD6AALu19aQF4AKAEgON/+BdvHkCgX4oAgAKQoJ27BAgOQBYEaFCNksskFFA92jSYxyMjHANcSM4h4HeiXA/5t6NtXgZxuJIDpKXWXQl5ie5EjzfHFCr7em8NupA8uKEuiRN4/wL5Mx4sXdfAVe7EAqize45Tpvwx1+4Qu1OAhcU9/eru4OdcodxqT/ojUDA144MM69nd/iAjzudejumJe60PhPTk06kXbQ9xKqIxPEQAHRYs4AUEAuCU2RaJb/r9loYPPszPD1F5iegnSKsT6xQMs6WZqwDIDtBKQcmAnDseekPVAWgTmvIpgE7fATu1w4Gjp78284VLL86v+697vHZ0GgHKLTpsCtj3n1d+1Bx9dfFdZde4UHinhsY31ikAe8vU8J3rWPHYidevW72DHtZdT+FSiuzqdSzP3AUVAJ1XlzdnKgRIy+e48Jv4VfmQ51YIoCUZXMpJjElHY3MFXaA7VaXvLAQIU92EtF1Im7QOVADzD+yfhgYRzuuKNtWDJRy98sO9Cw/PR729ZwbMccroO+sfvGv8qne0dJln0LLHNicKwKMQQMpuuWM2y2E9OC5AypVnvlyzoNzxp1wO1dklJFe4Qm6uQoDsayYDBSACGKpcX//kEMhQZS0EYFL/jJ7qghHIpRAgg606j2D2acp6K2CMCReuYbNn1y9ceICFpvyh6SfkuOVaLR6FAGzj5Esnah0BRORzLAQQQZZmBJJc65gCUL1R0xOk3eYFkCmtLa5RVbW4NFMdrPas++bycdA/Px6FADVP3DhgQa3gpHJZA/oBM347dBRzb62E+7apVcSgnU3WVweL01WalH6orDwg7NIlFUDWSZQxH1717gsVThPMbDeQzi6A9FYX6U4xuX8vZKAAhMkF8yBWvKu0sl2mNwVAs9i0a/HksQ/vBI1VRzfArMvnM7sBeQFwHMY7AnAKAAsBkAIAM4CkDVYAUBAQB/yfsO14OHxJcXFRwGBJO8lT9gzb/1mmwR3+zKAV7Bkq6HFRz549e/boEQqHgQLID+ZB+t/iTAG3CYQSAKEBIN9/rEqAF7ftZwEjgJ3wtC7xlKsVWVjMhCPwRhm3loR1/6wwp5RrC3xF6VxVn094X8OYOuLiywZGxf3aODbTRuL0IJSd38Tp1SBFLzyXqF7hdWFKr5apQKSZHfhxW+doPaCtLK9AFbrzg6AJCqRrgSO2okae7+a21hPKdvqj6+AONoH3TxCEguAsHHJ6Z1Jd93eUrgR0xfoluMgdr4+5V0VAINmFGwLWqmgvnZiARdIei2/83ZYPPjidnw+FADCp1ISRlix/K2BICiBoXn6ZtAPE2eR0AmgFnIUAgr/gFMC0Lgz+49rlU2YHyBgb/vCm6kP1P6v86pQ7rk+LWuPLa3Yverl+98lYhOf+Q70uHvJPNzwx4Ut98rwjvGzzof+o+lP59cXbHh/VDXOgUwBOl12X71GaHSAYki2dCDV10aa6w/+9vvbamWPLPL7Fswnj+zIW2T6lePzqiDI5k3aAboe8nCmAhYe33teXtex74lvCepAXFLhfWQsBchib65iaHWDlml/8YADLaAcItme/rCi5iLFI47GDO373177T7gZZRxcoAI+VoNvCrXtkSHGI2ZGm2uq1uyOjK0YWHVv/xAtsGNqkMXbsqdtunF2t+AJRORmeuGbHgi8XnD7ZePXAkp28fyRjgzLGNicKgKXZAa6svHPBTiAwBBGTfT04rleZlpFBGjv9xtqfrc5/ZMWUfjkcKhMFkOkyVS1M4aj/n703Aa+quteH1x7OlOkkZDgMSlDaEGiNiDLUtoj9iljvw2D/IPJ8cGlaLsYy3ooiRT4uF2lRsX9ErZHSUgr3UYSnMlgE6VWgVw1EIASqEUlIbEETOBlIQk6SM3x3jXvt6QyBMK6jIsnZe+213rX2Puf3rvf3/lbv+c9x6TUmO8Curmf21bZw85ni0e5A3Z8fGz4NCsVpSW2THeCHT02e9iYq7EC/zrLuGe0AqZOZ5dd68wKKY5p4F0+LRwFsk9iP5fh8dbW1QKM2zCoAYLID/PiZiZO3orHRhw9bYEY7QE5coI2EUQDLP90/Kxe0l68c8x1oXGr31Z85buTN37N57kDw+fp5Dy9FC1PbIGWJ0AXLDr41rVfbmQbPkPychIsCgpOrh49YXAZA+sQtn699iHPNYBFg4fbqVx50BWp3zi5AhqbMKYO62VM7QG21A+Lx6bI7N9GnmdkOcONjk5fugwlWRjtAm48Dw7oyRc6xMW/aPXPgeGjiOOS5kg/m22eDa3aAds9V0xqPsjh548kdC0ZCIVW7v+Lgnz9uH1c42mcVrGrPbRZYUlsZ76MbPn5+uLvh66Z+BXnuGHaAMReA5n+RTuwAA1+999q8z3+wf/kDMR8gcTwPdTDFoQJgFIDt5wJzSRi8+G87pvVp+9rvKRjkY2k+YND8bVt/kQ8+Yx8EzCrCyquVe3S47Z6TJjvAQ8VLjuVPQx6r8PvGbN/k9XwVlcvwTermaeL4iU+rqqtQ8BVRVPXr2nOHjxylXgBw3x+XBgwGoQFgOBLu6Ax2dgYlAHr19qWkpISDIWyxhvb0oaWfqqouh8PlcLo8nuTkpOSkpJTU5CSPJy0tLSM9A7oAYg6Abv/D02ARAFgQECf5E5E/S34mKf86lzgkBSC6dE69z8ncEV+AN5m1bXsqeOcDY0gykGBMO4XL4sZCcN2KoCpuQhhgaiIcpjpyVJ8A5o+zpHSaV6Dlveu2juGBMJ+CXEXnDsBdHUshYOyI6yFou/ekd5gp4ArUs3IJLM41XTdq0oIhujbdFhKpUYfeoAkHZBjUc4FEpzRkJUnv6PAIUo8Qx38QgXE3exvPehQhP98ZbXrMGodojdi1D8329DNOGQrePIIeQVpBPJD1S4KcgnKxvfOdv7xbd67B5XRiGwVaR1BbKfAGkJXW5paTp75QFUNRQEiGUV4pAqUBpFgmVWRIUmenoAC6+eG99UDlT1d90Dsz+ejrkzzOeLYnbDvU1h68q2jLWX/rHxbcP3Gkdb2AxEajowA04zqAswBStO86mpCefSfTX8mYKUBlAnFQAABYt2kqCmje0zbEb0xby/o2ZETBkZLyLicCQLk8/Q6qG6+tfZc+LV87h6vKxjzA9AjaIxYzEcBy0mmYoX8zShIvSwTQvvrjcxHz4qa6ZVts46MAgKkoYP9+uZXVNXxRwAQxr9s4Jr9on36clC2K2VSiS4iFMSoAXKq2ztEt1kXtEgGo4JkNJX3osPTSQ9U04oK1yvRFAdNz+wdqYLFubUfLct7NRQFjbYJ1eZr0imJGJQCgz142rRZTUUBv/36BSliVXXv4UE843Vzb5IezcJ0dXDBscPmhMtuBV64eVQAN57iblhTm1DrAvBXJQV0qClizetQg/YVwa1O21xenkwIBrBPeEUPTS0prtPqatqs9lxYXsD830aeZqShgv9zc6poarVaLTYM2iVfmzfNYmO8tck3eaH68WYqbYjxXLR6StosTAMuVxj6A4lIBMC0buXJcRQFZhYgok/jRwvzRq/U1UAngMR8gCS6AOCiAOD5zGbtHxkQ+6UxPGECr8zKNobUKAMQepg2xq7u5SSIA7YYuHyexr1E31dHHT/y96vRpNGREAdSdO3z46AVYEQAgG0Cs/kfy/yD9MxhKS0vz5WTBYDSM9udJDC85VNXpcELHf487OSUlBUoAPMlJyR63JzUlNT0jXVFlJBFA8n9YPgBb/kMVAVL7Y9d/Ta/O/s7/Ek+Q4S2zxN0iGjQZB6CGuOx9rCNAcmyy84535qkxnHEvmhVr4xcN1RYQlT6LDHXydaOKHnEGTHzPeQmYwlTrcaEZ5Lbx0Wa9zlfAsK5Z2GlmBfgjTen0lmEzYVnwXj5Jy+BaIXkRpI/8GxbCevK2taFAnDen1kldXM63qRMwxNls1w8LS5ISCHTu3PVu7bkGp9MdhohBO0AsIOEED5Isq62trSdP4kQApAKgNQkYASHJsEwHYcw070FJqAC6PkXxnzluya59x87aOwLE2xJ2ARh1Z+8dy8072vE2ojtOTwGAWmoUz1J2DYkA+ORA9c7/eGzFn/adxI5lbl/Bw7/4z2XzR/bpmgoANdJUsWnx9GffKKsLAKCm5937k8XrnhsLa4nBV/x2gE0Hlk6fsfIAzPdz545btra4qKYIFlrvohcAvnzUvhlwx111/due6pmn5/xs/tbyAFDTC6a9/tbqCTka/xOo+fPSecv/eOAkNihy5wyZMGfF87NGwvp5l0cFgDv+UfGTC3+18whxRvTmjZq66KVnHsl3tZS8OOmx3x2qgGjjGZyybO2KwjyqK206tHrujKU7YWwJvHmFa3YXj/WBWNjGSQEA0FTyatH0Z3fA6C5n3HMbi6ccm9D3qUNakJMo5mikq+fO+vVOjKeaXjBp5ZrVhQU4jzf69Jm+ZcYYJrkjRjz/6fbcP02es2pfXRC4+k94Zt3rs4Zx27ldW8/Biq1F0+e8AXO/gXfw1OIda77x27uGrqzhNLR1O4oeKVpfDovbDZ66fscL6b/q96Pidr2ote79pU8+UYzRcPkGj33ypRceH0Hn9rJOU5RHAbkx6F4oLYpJ7xerbpzZNvfRxzYdgSUMCwo3vLUqfVWfMesC+pv3zL4VC+at21UBrfLgk+eXL7xYNFSvh6aXaDywfPJMNEHA3W/skg1rZlTP9U3faS8A5pY9fnpM+fxRaIzKPz00/OFtu+itvz1dkKgKQBOS6B8eOPI5+ebM6Y/B5wYA3iGFa94sHvCHASNWVvOOaLarPY5zE3qaAdBYuvqxmcu31QQA6DNh+abXJx0en7+ghHFSMT4ODA9Hq8g5OuY2jKpdflO056qhL+hHu8WJ3vSXrFs4b9Xb6CMJTkb+yH9d9Pwzj0LdVnwUAP+gA978qa+8t+bHvhgqAADiWQAwe+snc7eQB7s7d2TR8+ueG90HgDgeIIksgDgoABDzcwGAYO3O+ePmbiwj9+yiHfsWIBsj7oMAP0In/X1y/ux9sVQAcQzT8FSvfHPmT57aW079Nb35Yx9/6YVFo+AnMjWj1fIRrBaK+B1DgKMAgKwqdbXnPjlc1gy9AADK/iccAEwDCIU6Ozo7OjslSe7dq1dKiifY2YE2cyVZVRT0h9Opul3OpKSU5JTkFPRvMnYCcLuTk5PTvGmqLOEUALz3D40AtQoA2qYm3uXGe+Okq/hXWGaPXpab/wYiwBwtG36j5clzbntAikgAGQ3qS68brNe4VaT1hfsl8WrT7xtzznhoF9wwFu1020jbxn2Aq1yn7XsbonuD9p5eHMNpfVPACNXkdEc6HcXz0MJxgBtalNR9PX7a5EeTA1gYCMYrH7hCTwKkzJAD7Z0733m37ny9w+WJQI4pDJc4UqBo8gfIh6mtLS0nYVFASgHgA4guAs0WpACI0QNdYPAg4QVwJWYUOwIAAFb8dPicCXd07ZIvbzu++A8HAQCXxwWga50QZwkEBAICAYHAVUfgyNK7vr+yhhR6vOq9ER244gg0vTm59/S9TLp1xa9/g1yQ+D5Q2eMNMqpuHIaOAlCUunPnDh8uu3ABUgDBYAjn/wdhQcAQTAAIhjo6O1NT03r6fJFIZyQUlrCZnwJl/ND8z+P0JLvTUtJh8J+ShAiAJI/b43ZBU8CUlCRVllUV2gCiVH/m/I/q/1EGAMvoOTWAjgWg++44e5xErlSZz1LEyUY8k86TjH2Srq/LF+DF56g9IgK332xHl9Yie6zoZnPER59R2iBCeK1OQdcmWVd7gMsgsIiyrfLb0SgkICPdAyU99H/RWoIhJ2+KYOYNeB7B0AP2VthsIkgpBXsmAksz+Jcuhd9eS9A1VC/zWVgXASmAd955txZSAO4I0UtEEAXAEMf7+iYVAFOHYEYM8gmUAtDXLxAqgMs8dXbNbfrryZ+vgfbPXWMBWPz/27kjp/4w7wp1WlxGICAQEAgIBK5BBFoq9v7H9MmvVQxdeXDPHFpQ8Brsp+hSNyEQqC3fOHf8/G2uwu0HX3nQWgfTTZe+gZrFSXa5Tx87ukTcRHHNK/QCOH2aiOEV+dz580cOH21q0iiAcBh6AXbC/6ANQASAnr16piSntLe3wf1K6OkPCQCn6khyupNSPClpSWmp6cQEEMb/8OV0Ot1ud1pqMg79EQWA5P8wMkKJBOg/Zk1HvesJLUBGQsNdHK9KEfQPeo8mBXCxJDsHvkkc4DVBv3nTm4vCSCu0aVJ7jcKJ+4bT8XHQTCgAnKWPEgfQrq1ZD6+fEaxoYLIAgxufgT2gzvk4ZNdOZKG75mwf17ybkdJpB7TBkoDd5E+Ag3Kd450eVP1buk7FpwLgTomSZo/nP4ExX41DJRAGkgIpgL+8W1tX73C5mDWCbmiYKpCUltaWL4gKIFtRZLyeMD2AJQMww4PSUHzZC0EBXLnpfWX7iV/+vuR/3dcKx+SvnDHC44rLF6CtI/j070rW76kAAPzqZyNmj//2leuxuJJAQCAgEBAIXHMIlG2a/XaNe/crr5XBMq7+l4Zecz0UHepWBGr3rvzNoc7qrSu31QCtnkK3XlI0LhAAAEAKoKqaUgDSOb//yOEjhAJAHgD4BRUAwWCwoyMpOalXT18oHApGwjD6h2J+1elQkzzulCRPSmpqampyampqCvQBTPZ4PC6X0+VyOlSH2+1KTU2FCf9k8x+lAECpP6xvhj0A+Ax/zcaPOvrRyJzp13EMjja3dZvhbGKJs6DpXSsTeD4m5re6rcrU4/Ntt/gNbAKLT/V1CrhOWITE0fQD2K7AvMuOa/slHg4bz+B+NsXeibcubjOIAPUC+Mu7tefqnU5DaW8tZwSXBGhtafni1CmYCJCVrcgymWwtESCCRDPkxReG7OzsnDdn9nUE+fVXEYAHl2kBemcmL5g02KpGgG4u1u36bNWWsrP+VgCA2P+/jpap6KpAQCAgEOg2BPbN9Y7ZhD0OVm3fUCg2MLsN6Wu04ep19w946hDyPXl88/aVo4QK4BqdqBuuW8dPfFpZCVUAMAZXCAXQ2NQciURw8A9rAYRCUAXQ0RHs6OjZu1dqanKgox2p/6H+3+FwJHncqckpqSnJqWkpkAWAZQCTsQLACV8OVVHcLldychLW/2OnOuoESKIZswsgC935AJ957NEgmbfQo+Z+mBXA2+VWMbzlNLIGccTFB8Lc8Uznj7MB+Jds9g6Ili4PT4XbuTFefAI/9Z63P6tLFEDCu/Kx+izeNyKgpwBcLo3BIXNK+CFkUqi0trZ+8QX2AsAqAMoRUH9HCaZucBQAFaQIL4ArvfTKq/zPrD+479hZAECPVNf4e2+7r6D3Hbdn3pKV7HGpbe3Bf55vPV7l319+dvtHp+uboS/YqDt7P1s4vOD2zCvdV3E9gYBAQCAgEBAICAQEAgIBgQBUAfwdUgBIBiCr6jn/uSOHjzY2XYCVAMPhYDDYGQyGQ+HOYKijPeByOG659VasDYBafkVxqKoHxv/JKPZPSU2DHoCpSSlJSdAC0O12OZ2qQ3UosuxyuTweN04DwN7/iAMg8n+2kU/lAExFTwoE8HPFR/W8ix8zDKTp/fqk9qjTzRkN2taE580IzY3hnrBKgPEsLpShYPeyKj+Hj40jzNdcB/XN2/0+nt6KYy4BAY4CqKt3ugwqAK2whJ4CULKzM2VFYX6BKBEA8VNQ7kHlMDgxBL1EIsAlzNElnLr1QOXav3xa8llt9DZGDPTN/JdBl6f+3yX0VpwqEBAICAQEAgIBgYBAQCBwMyOAKIBqjICsKOf8548cOdLYeCEMVQCQAoAkANQChDs72nvm5KR50y5evIic/OHL7XanJCd5U1O9aWmpacmpqWnQBDA52ZPkcTodLqgAcDhQCUCn05WU5KH+/5oKQBP/wy5A03RC+gAAIABJREFUW0Dq4Uc38XFZPouXpQ8/LbCGys5rJ+mEBJwDIAqdTDvx/BYr3aVlYm3r5YL83fCLb477NX4v9rb/zbwcb9ixmxMBWFFG4vaPLP/hmpVkBSYCQBWAAlUAMBGAriwt7McLCy5Odr8ICuAqL5/yKv/ew/84WFFX8Y+Gr+svBjpCbqfSs0dS/q0Zw/NzRt99q9j5v8ozJC4vEBAICAQEAgIBgYBAQCAAwPHjf6+sQioACciyjCiAsoaGxnAEoCwASAF0dgY7OoMOVel76y3hcKSzsx1V9YNOgMlJHm9aakZ6Rlo6dABITUmFBgDJHrfT5XK7nKrDoaqKqsiS5HQ5kzweZGgGANr/Z/EwznFGegBtz1+/5U6c5+gvtZgItmVRQZ4T9bOInEXm9vvrPGVgSTtEC+BttvTtdvojxDtQrMKbAYGQJKnt7Z07/rK79pzf6XQb+Cm62HA6gNLa2vLFqS9UBSYCyLKClgqhl6hjBqIAOJ4L+2l2dgbnzp51HQF6fXsBXEdAi64KBAQCAgGBgEBAICAQEAgIBDAC5cf/XkUpAEmRz/v9R44cbahvDIdBZwhWAQyFgh3tHe0dnb7snMwe6a0XL0IDAKgBkBwONTUlJSM9o0dGhtcLnQBTU1I8SdAEEJYAcLocKnxB00Ap4oAlA924DCDa6YeOAKwQIE3714fzZOtec57HfvsSzITW/PBwW4gVwDn8uABAF3zxECLGDP+beqXEz1PEfyQGNNHjr/NpoBTArt21tX6YCIBN/kluPwvmCQvW2tJK7QCzZIVRAKRgADovAis5wroU+E+SBNPZ2Tl3trADvM4Xi+i+QEAgIBAQCAgEBAICAYGAQKD7EEAqAJIIICnS+fr6I4eP1kMKANYC7OjsDAWD7e3Q/O+2freDSKi9o11RJAAVA5LH40rPyMjM6NEjI90Lw3/48iS5PR63S3U4oAIASgAU5PnvdKoutxvZAGA3QOrVR3+hufdxwn9KCZD8fEwBMKk9jf21wnoaULiOAOcPKBT43beKRMuxEOBUAHVIBaCJTNh6poUmYEWAVqwCyMrOUpgKAPEF9MZhiQB4jeN0ALkz2ClUALHmQrwvEBAICAQEAgIBgYBAQCAgELiJESAUAIqsJUX2N/gPf3LE728IhsKhEMwB6AwGOzs6srJyMntkXmxpllUF+9irquz1erOzsjMzMr3pqWlpKSme5OQU6ALocbux/h8RAJABkFDhAI/bjYvJY0dAmghAtQAAMgUkcOft+OHfYXTEq//xjKGYCGkE0HmaNAANB1UaSMjsHl8VXa+bVfqkfWrwHnsBGv0QEhpXjOYRsrZGgYayB7G7Ko6wQEBPAbCKAFr9SOQDSFQxcmszLQqYnQUTAbC8xUgB4NqQhOfC3BpSAYhEALEEBQICAYGAQEAgIBAQCAgEBAICARsEOBVARFIUf339J598ct7fQL0AQx0d7ZIs3XrLLZIkd6JagECKyEDyuN2ZmRnZWVkZGRne9DSoAUhOSkryeFAhQKz/R/E/qQDgUB0etwdIYaQCUDQrP+xnTk0A8F49TXzm/o7UzoYXrZFHolTsxq+dDn+OP1TmrAKu3GqJWRJQ64omfkiY2oiHAjAcQ64m4v/LsxYiIUlWA9gLoNbvctNEAOOaRiksskIoAIeUlcWpAKCJhoyZMESgcV1DN4ckycFgcM6sn1+ePl+RVoQXwBWBWVxEICAQEAgIBAQCAgGBgEBAIEARKD9+oqqqBkUVYVQRoAFSAOf8wXAkGAwFO4MdHQGvNzU7J7utrQ1G8zBIkVVZ8aYm5+RkZWZlpqene73e1OTkZJgEkARNAKkFAF8C0OFwuN0uHOkjObOWDQAvDrfsw9jenKtxRnop0vPFgr0GEUhEKgJVAG0dnTveebe2rt4NVQA0lNdlsVA7wBZkB6hK2TlIBUDtACVZ5kktwpdJEpYQCArgGlwkoksCAYGAQEAgIBAQCAgEBAICgWsLgePHTyAvAAnuzyuK399QWlp67tz5YCjSGQx1dHRIUqR3756qw9HeFlAVFW/YOx3OrB7pvpwcRAF4vWlpRALgcmMLAFXF+/9UAyBJDocDbX7Csn+UA2CJzdgaDeczU0k/v8cZ/17+tYWu6I1AACPAUwB+t8uNMliIeyU6ACazEGM/iRUFhBSAguwAEUlHMgVY+QC+HCBOrAkFQ0IFINacQEAgIBAQCAgEBAICAYGAQEAgYIsALQqInPAhBdB4qPRQbW1dKBTu6Ah1dranpqbm+LLb2wORUFhRVEmBefzJScm+rEyfLzszK9Ob5k1LTUlO9njcsBKACm0AyAtv9ONMAFVVXS4X1TBTJwC4v49lATgT2vplV1dPzKtA4DpBwKQCQFE/1RFwRgwwrJcvtrac/OKU6gDZ2bQigFYvk7fDxIyZlv4SDIqigNfJihDdFAgIBAQCAgGBgEBAICAQEAhcFQQ0LwCsAqhvPHjw0Ndf1waD4Y6OTgDCPl+Oy+3qaG9XYW0/qNd3OhwZPXr0zMnKzsrMzOrhTfUiGwC3B0oAYPivqqqMRAAw/ifm/5LqUF1OFywnSCqY4X1NbPOHtkNF3vlVWQHiolcCAY4CqEUqAKO/I+0EIs1aW1q++OIL1SFBCoAkAmCvQM3pgpcF0OKCoDMYnCfsAK/EhIprCAQEAgIBgYBAQCAgEBAICASuTwRMFEDDwYOHzp79KhiKdHR0Jie5c7KzOoPBSCQCt/9hKnIkKcnj8/l69czJyuyRkZ7hTUtLTk7yuF1upwtVAEAugOhoPuMfUgAulyzjwmZo35LE/9iOPgJNBsVLIHBjImCiAMzDJPUuIQXQ0tJyClIAcnZ2Jk8B4NIYmpUmFgBQo0xJkoIiEeAqrp/yKv/ew/84WFFX8Y+Gr+svBjpCbqfSs0dS/q0Zw/NzRt99a8HtmVexe+LSAgGBgEBAICAQEAgIBAQCAgEAAEkEgNuLUAVQX99QUnLwzNmvOjtD4XAkOzszOcnTFgigTX0FSEBVlB5eb89ePXsiCsDrTYdJAJABcDkdDkVV4XGoEACL/3HEoqqq2+1gmmWk+mcp/mE0F4ICuFmWZCJGejcGJjwFUO92u4kdoDY4ei9Isiwpzc3Np05BCiArO1ORYRlORJhhswy+YCYL/4lRQDAUnDtLFAW84mtm64HKtX/5tOSz2uhXHjHQN/NfBk0c2f+Kd1BcUCAgEBAICAQEAgIBgYBAQCBAEIAUwOlqFIyHJUX21zd+XFJy5p9nOzqDLpe7py8rHI6EQkEYoCsqlAC43T5fdu/ePaEXYEaPNK83GSYBwPgfugCoqgxL/kEFgFEFAL0AHKSmmRF+fcE7MTkCgRsNAb0KwO1BFAAJ7LVSlrgmoCQ3N7cgCkDKyoZFASEYkAEgFAAkUJCahnMBIG+JRIArvXDKq/zPrD+479hZAECPVNf4e2+7r6D3Hbdn3pKV7HGpbe3Bf55vPV7l319+dvtHp+ub2wEAo+7s/WzhcKEIuNJTJa4nEBAICAQEAgIBgYBAQCCAEOAogBBQlPqGxg8//OjLL/8BgNwjMzM12R0IBOD+PyrcJ0tSZnpG7z49e/fyZWVn90jPSEtL9XjcbpdLhRYAskNxIDszFMegRADIHUhyBERUh+p2OSQQgk2hUEdf2VzMh0DgxkUgEpJkWhSwth56AaDkF3oL0GgeSQFkWWkmiQASVQEQZFDkL0UiYZoLQIsEIGWASAS40gto019P/nzNAQBA78zkBZMGz3hoYPQerNv12aotZWf9rQCA384dOfWHeVe6x+J6AgGBgEBAICAQEAgIBAQCNz0C5cdPVFZWE1d+Vaqvb/zoo49On652u5N69uoZiYQwBQBd/EDEpTp69+59y619fDk5WZkZGene5ORkt9vtdDpxEUCYASApnAkAzgaAG5jIDtABANb845d9DYCbfl4uOwDXmvb+WuvPZQdc3yBTAeyqra13udzICyMCqwCiFy4QiP39JUlpbmmuPHUKJgJkkaKAJIMGe2lGYAVNzRSAZtdIErQDFIkA3TyVtPlXtp/45e9LAACFY/JX/tsIj1ON58Jt7cGn15Ws31Pxv8aqv/rZiNnjvx3PWeIYgYBAQCAgEBAICAQEAgIBgcDlQoBQAKg5WVX8DfV/O/BhTU11jx5ZGRkZgUBbOBKGOfqSokggLSW5b7/cPn365ORkZ/eAtQA9Ho/D4XQ4YA4AzP83eACg+B/+CykAeBSX/3+5RmBs5yaLLbsLxq61GwX8m3tewpKktHV07nhnV22tH1EAupT+SBhRY/h2gV4AFyorK1VVyc7OUhQ1HMbb/iRPAElowpAFkFA6AOIQsE1AZ7Bz3uzZXZu7q3KWdKG146pc+BIvyvb/V/x0+JwJdyTa2svbji/+w0GhBUgUN3G8QEAgIBAQCAgEBAICAYHApSNQfvzvlZVVeENeVpWGxsZ9+w6cPXu2Z8/esgza2wOKCje3ZEl2qnJPny+3X79evXrm5GT1SE9L9nhcsBCgw1wFgBT+gxRABPn/S4qiXBkK4NIxES0IBC43AkgF0N654y+76uoaXC5oBxiBdgC4zh81B0R3iiyrzc0XTp2qVFU5KytTUdVIGEf4OPkfCQhkZqWJbQJIvcDOzuC8OcIO8HLPnqG98ir/9+a/DQDoWvyPW2MswP+sflj4AnTzjInmBQICAYGAQEAgIBAQCAgENATKy09UVp3GsYUMvQAa9u//W2NjY2ZmVnt7IBwOo719SQEgOcnTr99tuf365uRkZ2VmelOTPW6X0+lSVVgJEB+GX0QKQGgAYvSvQLMA7G0uXjjqo3Hd5cDj8rYWpUdX7EKXA5Vrpw2OAkCJACj+J4E78/kDIBKOAFVRoRfAqS9URYF2gIoSgSoAOYIrAOKdfygBwL8gLyQgAJACmC0ogG6e93FLdu07drZwTP5Ls753KZea9+r/rN9TMerO3juWP3Qp7YhzBQICAYGAQEAgIBAQCAgEBALxI3Ds2Imq09U4LRkmAtQ3fPjhR21tbW4XNAKUoL8/fDkUJSc7u3//22659ZbsrKyM9PSUZA+sA6hSCYC+CiDUM8vEsVxGG5hIKQANBeLvmzjSgIAIv6/bJaFRANgLAO/7EyE/pAJQOI+UAbKitkA7wFOKKmdjLwDoGYCj/Ygky/AegoSA7oVlAsFgcK6gALp1lWw9UPnTVR/0zkw+WjzJ44or/9+uP20dwbse23LW3/qHBfeLSoHdOmuicYGAQEAgIBAQCAgEBAICAYbAsfITVVXV+EdUFLDh8JEjra0Xgx3BUCgowwR/GHIke9y33Zbb//bb+vTulZGRkZaa6vG4oAsAsgDAL80FEEUziBMg6c0gEhEUgFh1NzECjAJ4t67O73LCigCQA2CEGAnwIUIwEQDbASIvAFnGFACxCoACAFgUMII5AeQdQNkACQSDobmzfn4d4Xz9eQE8sHBnyWe1vyn6bkz/f9D66c9mfLSlFYDcQcdfvjfXalrW7frsF8Ufjhjoe++5sdfRtImuCgQEAgIBgYBAQCAgEBAIXL8IQArg9GkcYkAKoKHhxPG/+/3+QKAd+pIhn39ZlnOyMvO+2b9fbt+ePX3p3rSkpCSoAIApAMwFEG7240qACA1YuhxnLuP9TQXVC7h+gRI9FwhcAgIcBQBVAC60429uD0r89RRAtizLSP2BAn4sAYAZBKSmIC25QSptBkOCAriEWYp5KnYB6JHqqv6vabEObtuy7L9+dhgdZU8BAAD6/b8b65vbr5wjQOXqEQULTwIApmyvX/dgrFFczfdrXrvvrgUlwFe4ubx4dMol9KRp28zbJ28NoBYe2nB6y6PeS2iMP/Wy9fAy9SeuZpp2zxw4fmsTOnbIcyUfzM9LSMtSWTxmyLzSoG/q2yfXPOCO64o3wEH0rslb8XnJ/H43wICu8BD2znBNfgMA8Ojm1g2jr/C1xeW6A4GW3XMLxm+qBUNXfb7n8XjuiMDe2XmT19eCYS8d/aDIkhDvjm5etTb9u1dMnffKgep2AICanvf45rW5S0fxH2dX84O4+tWhA5Z8CsCg546Wzr/McxHHwrjunwYtu+fmjd/UBIB3wtrSzRP7XLVVdukXNqgAGhoby8rKa2trQ6GwoiiYBfC43bfl5g4Y8M0+vXvmZGempqS43C4HdACAcT2uA4BLlMmwaBmkAajPGd2hhCoAJCgQL4HAzYgArwKoJyoACw4gDEUAmgpAzs7OhioA3jYC7fsj/QAUAnAqAEgfCAqgexfXi1vKlm38JB4XgNp3tn5zbSPpTVQKADsCLJ12zxOTBl+u3h+Y753wOxzyTlhbu3kiHz9fzW8eiY2PflHIX15+bFb/xM7Vjg5WvHr/nUuOAO+4wpH71+9sAgUrju2bn9/V5nTnXZ4eXpauxNkIj8bB9TtrQcGyY3sW5LviPB0AsGt6j0lvAgBurmBYUADxrxCrI6/7L/2XNvwb8OyEP0do2HlT0EC16+7v+9QhbdpHvvLlrA/7IhaMfpwlDOBlXETdSQHEMa7r/GnQuHfGgMlvNIL+Rdv+9tLIy7WfcBmnN5GmkBdADVYkS4pc39hYWvpJXW2doqgwuJck1aFm9sjM/+Y3v/HN23v2zOmRnpYECwGqigJ39WUZ0gRcKUAsV5YgC4A2OTEHIAFoKygogERmRhx7IyHAqwD8LpeH5P0jZz9unGYVAEoE0FMAsgStO0wUAGxGUADdu2geWf7e7tIv//jkD378/dujXen8J2P/rWy/O3WAp/nz8zFUAH/+W9VPXnj/waF931rywOXpfXD3TO/4rbStseubNjzC7dZafUKfXD5gxMrqiVva115TvoRntq349e7At36y4PERsT9nW96c7pu+07itQT6thz69/60lI7xNJa9OHb/kfTCy+OC2afHsXMWakIR6GKux7n/fhMZPHlnyXm3Bys/3zYkbjWDtzl8v3ds6eNqioqGxZ6X7x3RlriAogEvD+br80m/9SLk0IK7q2Zf1Od9Y+tqvN/7dPXrRsrHx7YI2HSpe9acy9wPLFo/zXVUYuv/itesn3F50AMqslu3bWtgz0AAy83Oa9B9ncYTK3dbR7qQAQOyFcV0+Dehk1Lw8/K6ny3J+vOHA+kdzEhLQddt0XkrDKBGgCgfrsqT4GxoOHSytO3fOoTpwer/H47ott9/AgQP69b01OyszNTnZ6XKqxAIAB//YCEDbkGRb/yT8R1EOPESRafWzS+nyNXSu8Oe7hibjmu5KWJKUto7OHe+8W1t7ntoBajn8hAqAyQGSrCgtzS2nKk+pikLsAGHyPy4EQDg15N9JKkpgxw3MuAkKoHtXQcHMzdVfNx9+bdI3+0SJfupenr9jcRV4YO4P79v+18U1MSiAL8403f34ln49U8vXTr48vSf7tCNGjiw5cABK37/a8qi2zWvxzaPkqcz71gXANUcBJAJH3fox+bP3dYuyMZFuiGNvTAQEBXBp83o9fum/4R4pN8Jz/tKW4ZU6O57HBfsgnra9vvgKZ+R1KwUQG+Tr8WkQe1TX5xGIAqjEun1JUhvqmw4eKq07f05VUKk/Vc7I8A7KHzAof0CfXr28aWkej1tFL+wACH3/IXcA8/4RDUBTAGAsg7KWUaCCKACoGLjBKIDrc86Nvb6KREZ3X7q72497ASAKoL1zx18QBYDsAEnBDOwIgKX9+LeKAisCnDrlUOXszCxFUakXAPHVQCdqRQF5CqAzKIoCxj0nXTgwZ+L6QEeodstPotQC+Hzz5qH/1QzuvucfS3v/ac6OmBRAW3vQN+mPbqdSt7WwC10ynRLYOsU7cwdM89v35AejCncDMGpN1Z6pbN9FTwG0V257cuLkTdAbgL2oUtFftum3S9dtLCk/gzIa3L6CKWs2rJqQa5kAjnkH39P7qha5X5s++ZltNYHByz89OAsmGgZq/rx03n8UH6iEuQnevFFTl/1pOdsIaipZ98S8VW+X1aHEBW/eqLHTFz0ze1SOCswy+7odC2cu/eOBk7Q/Pyicsezfp+aB0lemT1u8u44fBHM6CDaW/m7ek8vfLIfZ7+6cIRMWvPjSjGHp+Fh8Cdfj+7/696/nPvrYpiOwZe+QwjVvFvNbW+2V256dvXTTRxVNQZTYee/Ds1esnjrEbe5hU/n6V5YXb/ywrA4l27t8gyet2vzCj/tZKu3Z1at/+tmcn83fWh4AwJ07cv7zm5aNDmyL1Z+F63CiqTd/5L8uW/vsBG1HAg/5hW3ltRBTl2/wyMJlLy95MAeAGN0ja2PUmqrNA954bObybTWwR/3GLtmwZj4VYlglAtjhAwLVe4tXvrph18GTtSQn9qFFL78yf2imzUoPVKwrHL9kBxyXd8j8tdsKy39454qTWtKBxXdH2h+NwIqxbsnX35GvfLnhW2/MnbF0J1yW7txxy9YWz9d0DYaePJexZPTSk4b0B3/JuoV06arpeQ8VPb9q2Uj7HVFblAAA0ZvCY3QX7Tnz+Oezpz/5Rlk7AK7+o2av2rz4B+0754+bu7EMrkzv4KnFO9aQO4sMM2fBwYP/so8MU/WNXfaWNpUgUPNe8Yv/d/17hyro3Tdhwauvz7pXd3fkLDhYschN5mXIc0f/Nj831okAgKb3Fo7/yWp407n7jX12+8TDd07XewEkdKckvJDwM2c5eVbA23DZhuXT8ilxaxEC1ay+867FFUSnndto+0gh98iDa2u3j/6IjHHq2+1roIQr+kUBOLNtyQz6GIHPolHTZj43W+sVvSm6Mt0gOkTRnvMAoJVp8zyxe7AHTZ4yMW52cyJAY+lr2mMKPsd+XPiLRfOj3EHaU8P+ERdjFtgj7uRm3x8mz1m1rw7dOBOf2/DytJ7lq20eenB7RfdQ9eZNmPHimsU/sJAz1B1Y+uSMlTvPcI84pE07SewwjIkAeSv2vwz+L3nY9pmwfNPrs/QfTxY3YKLPVRA4ST6U4WBn/fGl9MX3rTB4AaBH0Iot6Eni9hU8/MsXXrTQedW9dl/+ghIA3DPebXp+JBlj+1uTexVuAwBAyeHdxWazoRhPg2j3FF6c9K6BX0KWrV1RmBenAC32dxjdPYsW4fz/XFlYkEKW6+j1TZv/n31LJkx/9UgjQGTN9Zf9F/VrJacCAIqkNDQ0HTz0Se15mAigKqrTqebm3lpwxx1537g9u0eP5KQkp8uJgn9kFEAKARLvf0CdAIm2GW1UElOACKIAoEeAKAp4Ob7mizauMwR4CoBUBEAjYAQActCECn8JyEpzM6wI4EAVARQ+EUAjAawTAQQF0L3rIm3cOgDAhR0zbC9T89H35396zJ2zad24ccl1L8dBAQAAYjcb/7CweBUA+L3h50exHHHoqi/3PE6/rOgpAPp5ZkUBfLr0rqErawyXJjGAqUNUejDj8cC618rQ29j6i7pA6c+g4vOKFYPufNFwjdynSz5dlkfjc5Y8yb5n8C3pvnNYUADV6+4fwOdkokPSp75dg63syPC9vpymWh2D4C3cfJJ4ELa/V3Tnw+t174J+T5R+vniQBUmBpbYGdOyU9rZXzx0xtLGkFDv24Ze3aM+XLw1FskOr/kBjPxSbAQCshjxuw1dvQCVIjO7RtZHjS6+rpU4W6PraEEwUQBR8AF2NOkA4bPVAVb/6/QFLjvCjTvc2NTZxgXdcFECMdUtDEZ/PW1vLY8xjGLMngNgiGqZ68PKjB2flWdyu0VCK2RTBPD3H11hXyzfeb+iwxtJD/Eylz9hb+/y9cBkQxy/T2ua8MChdqOuv6e4YVjQjWLwOzwth1mKc2P5eUf7D63Xr1+tuagrwdoAJ3SkJLiTrZ453yvaydQ+i2CEWBQBofGt+pJB7xD3x8Ql7X3sTjREHdbEuankv0BtTNwNdmW4QHaIoz/kYzxO7B7tZTRbjZjdSAFYLgDxXLe4f3a+iPOJizYLtI85dMKxn+SHdo3vkK19uK8Sfm5afI9a2MhZQR6UAXN709ib+FtaeIaQp8w2Y2HMVYO06B2G619vY1MTZAVo+giwf1GeKx+TNKwXA9W97vlo9CrXJngbIeKjWyA3FfhrY3lM2H3beRzd/tmF0PCxAjM8Cq9VCvn6Q5ep6pGjsnmLsnovtb240CuA4SgRAkYgsK40NTQdLS+vOn8cqAK83teDb377j29/u26dXWlqy0+FUoQsAqgIgRTgLALTTrwX4cNdfksJ4UxPLndHBfBm0WHe5eF8gcO0h0FVZgZ4CcLlt5DBQPCOpavOF5srKUw6cCKAiLwBqGUAzAiJACkPSAJcJoDoCQQF075KJoQII1b0wf8fyGmXSwkd//10PAHFRAJdXBUDjZPeMvU3P30u/dQ17qeKDohyMjfmrm3kflaAYKF1f/PWdUx4o8LlA486iAdPfaIT0P2zZhDNtBL7hHjx6yl0+MHzGK4UF9DPYO2VzWfEEr9aO7utC3pJjJU/ng0DjyQN/3Bmc8sRD8IuX4bOW/jhhg3/zWDdoP1O25Q8lBYuKCmBgbK1sZKwBMb0LVLw4+s4VRwAwsgwA5D66YevzwzMb3ps9fO4uuHk+8Y32teP+l8hgJEW/qRu3P/PdjLYzH7/zvnvSAripbvFtoKVk07qvCyY9WNDHDfzbZt4xGX57cBft8b801ISZ9mVxyNPbNv08H3z8zHfQ8TDmn7Dmr2seSP7sd1PHvAijLwY77Y/30Q3HN4zNBE07pg+eAkMRbPrAhuz9wXMbXpmS726o2PHGybuXzRiCmo3ePbY2gHvksu0vTRsIPv/N5B+thhqRvGUlR5+Gsa2RAoiGDwCg5q3Ve3s+OGlYvtcdOLnqvhFL4TdR7rs1B8qBeb1+VAzFAgQNNvYEVQAg+rploQhwjVy2ubgwH3z28sQxr34KY7nFR489kQdA7J6wb73pY4v3v/BARuOxX818uLgc2JlsR0Epjqa0m2vwE+9u/rcB4ODi4ehmhHwW6oC74reTJ6xNhv7QAAAgAElEQVSC2EJJy6oR2h0BgHdc8Z7VD6X7dz35w6KdcHVxFqGVb776fs/Rj4zI87rbP105ZuhSOISRxRXvFnLLG17GVfDgpLt7gbuL1hQi19JoJzIvNArOe3PHFG1D65qrCJDInZLYQmLf+8lC+mrH02Oe2gGfXRO31K59yB2bAoDmozZiae0eAUD1jfzxQ32T+41d8vRoPyVM7S5KJ3HsxqYNP3aDltryt3976Fv0xuQfDl2Zbnh+jHvN+jkf43nC7nfjg90qlT1qBwwUAP0xb1lJ6dN5aqDp032bdgH8XI3+ivaIizn12vSRxfn1xnGj0EMJEp0L9mz4+cB2tlzpjaBdkdxKR1c9Nh6RYjZWtVaJAMYPC2NPtFsYUGKIZxMMN2ACz9Xgvqd8Y9bBzzTy9GDPCpo3xx5BgxeX7n9ikPYoyH362NElButcerC7aFvtSyNVjXsipIBxYcTxNLC7p3zssUl6/vWOhePnwyeJa8r26nUPxuFiG/WzgK2W/oUb3lw2PLPt6w+37XXjrx/axwQAIGfkow/09+SOW/bEA74bjQIoP1FVjSiAiCTLSkNjw6FDpefO+xVVdTqd/frecs/dd33zm9/I7pGRlORxOJ0KLAEANQBo0xJb/3GVyfGNBMMUalqOHQEjmC8QFECsp5t4/5pEoKuRPxuMPQVAiDPsC4goAEWFKoDKSociEy8AWLSTGAcQow1SFBDfgJgAgH90dopEgO5cQDG8AD7elfbrs3bXn7Roxu+/Y/HmZfUCCGyd5J25C33VbtowWmW7viOeP7l/BpYoJ0AB6HtryxSgw9jX1kHLSj5+mtWZO7nqzhFLobyWBFcAgCNL87+/sg7HtP2pbZKaP/WVDc9MGpzDZRkYPmtLF3jHvAa/yOQ88PTLzy0anccnJFh/X99Z6Jr+FkRjQ9OGsXgL/a3xvbjkCPYdS5ORfzSv12gYiBLH+5MrR9wFFeDcpocGS8xvA9GTHs1Xp3ABqD9EJo60w9SpgfYnb9mxkgX4y1nZituHv1hLYj86ZG7G7e8IY/fY2tBcFWs3/ajvXGhsRYM3AwUQFR/jlaOmyJYv7TtqVS0Avif+9uViTFiQpZIoBRB93bLvdtrXd5L1DQjIsXsS3DbTOxk6bnJGG7QMB8t/4boRBaV4mmI3F0tvoQ1qHWh5c7Jv+l5to54NE0rWcU0QqnW3YfFMQS9bn9xis1xM+ruP9UQDh3su2RQFTCw9OOpCojcRt5Do1iWW8l4eCsD96IaqDWPpVmTsi9IHC/A9+ETxcwt+kO+y8xLrynSb5sUMkeUDPNbzxO7BbvE5YuiCsQMGCoA9WEBeYfHaJVMKfPFWGI3yiIs9C+ZHHLsBYRbbsgLuicqcZegVtVuJsYTWCq+EKADtNiFPckYZx3sDRrceoE9RKAxchqsO0Qvh5zxD4JHN9esnoAPoDUtJEH5utW0GlAtg+NG4MOJ5GrBJ0d9TgC5OrueMUCjc3FqccHlR/S1AV4suqYGOlC1X98Q3ataOI7lR5p2J7vy+eSXapokAEQBkRVbr6/2HSg+f859XVTUlJWVwwbeH3XN3n1v6eFOhBADWAEQuACj4p27/ZJsfxSCkEAAu/ofsAEhdAOgUAIuaWxVDvxLjvLmvcckRrAV83dHmjTpLEggDzQvA73K6iBeAYcAwsJeBLDcjLwAnbwfI4nx8l8EG0R1G1TfYEUBQAN27hGJUBOgSBXA5KwKYP25NQVQCFADJozv6+RmUyE1f1q6BNrXirASopCHUTqD06TvHvMzkl+6Cwg3MbsC0bbJ+wveLDjB5cZ8Jy//I8pYtKQAdka9fGST8s4jhDV+n6LhYTM63Y+sFcLiiDuXh05d1OXTz6SwhWWNMDF/cebWFYbHD+DCfyL+1r7O6g0gCtl33rHb2jLGZYaKj4sPyk49V1cIUU/qyLChIL8R9z6bfTdnxcSUCxFi3VsXJ9CCzqzDmCBh6whaJRsSwANvKVjMKSvE0Zb65LM7aPTMZ1QEhNEHsYcKsaewFcKwCW1eQFyWA7BmuqCdajYh+29ZuhBhL0bC2afJzIgtJI/4AoOCQocVKBIhHBcDoGNRVizVjuuimscPnvk8l39iXYfYIr5kI6Mp0a14AthBZUgAxnicP2hYBNT8rYsyRcUG2f7RwxOjVLAnMVVC4dtPqsf1jEgEskYdF7NpaiT0LFo84uja0ANiwPDjBAlZCWTLp/IpNiALgFpLh+WZ7AyZyO7AZpLo22FFCauDbgd+EN9x3xgo76G0qK0C0+AjiPcQ+cQwIx/M0sPrcgRdiK5Yo8vgbLb5SwVE/Cyw+cbThWz0/dXc67gBdPPhES7gMkF5jP0IKoOo0tiZTFMXvP3/ok0/O+f1Oh6tv31u/951h3xo0MLNHhtvtdsDtf0mWVVlRUEFyYkjOKv9xIyMUAExtBhKSMWMvAEEBxJh+EVdfxfuj+8BHSTHMDtDvciEKAN4WmhEgGjiM6QFSAegoAO1QVhSAZtkQCgDfjFJnsHPe7NlXEcNELy1daO1I9JyrePyLW8qWbfykcEz+S7O+Z9GNjrbaVi7QAf61i//6wj8BuKX/X1fcMyA51eu0OGneq/+zfk/F0mn3PDEJM/Rdf7HNTIsmqPQ9XgqgZffcvPGbUGDgHfLg2Dt7gZoPNr0PY/WuUQDePj6DbG9S8ZfLfwDbbypfv+Sx+ZugGR560bR2iy9Ageq9Lyycs2ob9HCCL5a3HJ0CcOcYKzjctWDv9hm5Vkp+GwqA//7E4DX0UEt6VNMLHni4wAe+fH/9AfglN2EKAH29QNexowC8vhy0tau9fvynipX9CAXAdPvc+7G7dwkUgBU+Wm6/q/+osSNvczcd3fJnaGUXlQKwiNwSoABir9vYsXGUQIL0JJ64nZ8aq++y5P14mooSE6L0VNRUwhSAliHs7jdy3P19kxvK39gG78JYFECME6ONiNwIsZeibmVftoVEh3ZVKADkF/jer/+/2ZpXnHfa9opik565a9NNfTRs77XoFID182RU3BRAzDmyuu/8ZZuWPvbkevhMQK/By8sPkuee7cegVUBOD74kCkALxa9xCiAm1HrsogTSBgrA7csxGLV+65d73i5CFjO6F1HkuYu2VX3n972h95CWMhAHBUCZbvqx2E0UQKzPAqvVwoZ501AAx05UnsZ7MBFVUf3+8wdLD9Wd96d7M4bcNfj79w6/9dY+yUlJqqpgCgBI0AYQVQCgWf4WtyqkAFD8T18iEcD2gSbeuPERsKAALGwxaY0AWW1uQXaAOhUA3vQntTtQuY0w1QBAAHE6QDDYOVdQAN23oMqr/N+b/3aPVFf1f02L4ypxeQH0+3831je3/8/qhwtut/NJj+NS8BCmkbM8njotxZkIQL83aFaC8SUCGKI7qqmOzdlDz+qHJ2+C5Wnst+jxyIKNpa9MfmTxPkhQGPY8dTS8MS3CjEtsFQBTUc7fX7FihKEFw+n0R02EH18igAaOzpbckgIwyzp0fWJDfnDN2e1T9YZJsbvXBQogCj60NS2HItFEAKZSpoEuHYJW5IIiRpmp2Os2NgVgkQhg6Elw90wv2nKPMxEgCkrxNNW1mHDogCXQ4EDDio5LbxTCcnptEwEMNy8F0O5EC+kv3XWkXFjspciv6gQXEl0ScSQCcCYdpkdBLC8AvQogjotqQ2r6aPX0iQuRoMmKHOzCdMcDkeUDPMbzxOz9QUdhE+nZ3+y2MRUIVO+cP2b6RhiHWJKD+qdutEdc7FmIogKwpQAYU9w9iQCa2N4uEUB/A8Yz1zxkFokAFS/eBSutEEbMmEMUx/cNkkXve+Lph15cuR4A+0zDOJ4GtkkldKRdTASI9VnAnvOzPvhy+TDDqOOkAAJNtU2aRlL15mTGlLHEAe8VPORY+YnKqtO4QpmiKPX++o8Plpz3+2/v/40f3H//kIJB3vQ0l8Ohwvx/WAMQRR0yNf+3tPeH5ACNSVBFADQcmrQsKgJcwdkVl7o2EEB0mEyLAvIVAfC9gf6kxQEiMikKSBIBNDtAklSDygKE8YkGjwBBAXT7hD+wcGfJZ7W/KfrujIcGxrpYbApg3a7PflH84YiBvveeGxurtVjvs3zXYc+VvDmF5a617Zp51+zdgPH05u9ANEnVO2XzvhXf8fi/auw7OO8AqkMGwNCVn++Z0w+0lL34o+HQSC9BFQDg/Zm2Lhrpc4NgoOlkyZaDgXGFD+bUbHvxbTAam+cBUPPyfXc9XWJHAZS+tvDYtwqRsRwAgd1z+4zfFGAUAMssHbz4bzum9Wn72u8pGOTT2Tj9rjAvBYBAY82n+9451W/WI1BzEZsC0LyUiB0g8B/d8ps3XIs2zOhvZ1g4Yvmn+2flgvbylWO+g/zVLqMKQLMnHPzEuzsWjITainZ/xcE/f9w+rnC0D9CiTYDaAbZ9/d5rT1bcv2cFq2Zk370uUABR8KG26q7C7dWvPOgK1O6cXYBN7Ky/6DNN8pBl+7YV5YKvd86+by50cdOOZ14JefP3bJ47EHy+ft7DSw8g+QgRp7CvfbbrNjYFYLYD3Fg0fgW6DO15YO8M3+Q3AtSNj7MDZHIb/n6NtoriaKoLMSFnZ+Ud99L2lQ97a347/UcryWqERiEski/cfKZ4tDtQ9+fHhk9DFvcxVAAxTzQZgH341ORpbyLJN4l4GQUQ153CYp44FxJbxkZnPmKZqQmhgXv0KwdffiijUeshC7esHykxwxVqZsk8COlFDxUvOZY/DTkvAlgnxTd5va5EgrZeujDd8UBk+ZxP4R3XLJ4n8aoAYnfAcN9V71y5DTyAvGZVaFMxZtDC0rgogGiPOG127Ka+SxRA+67p/Sa9CSuVGu0AbUoYJJQIANLHrt7zn+PSa6ijp8kO0IYCiPN2MNsBbnxs8tJ9MHAld7rOkXTtFOhS0d5U/fl/bzv5jfkTkTuC6UWWTY7PV1dbC6L5Dcd+Gtj7SrA1Y7QDZBBF+1YU87OA2b4SO0DQeOyNVW+5F68rytWen0aSzj49KtY3tGvy/WPlJ05VncaBCKIA/B99/FHzhebvfvfeMaMfuPWWnm63U1VlBWbyy9gAgMUs/ID4XyPhPzIr517EPuCaAYHYqpn6Y3ArsDMvICZs2OHw2jA4gCXlro2eoNXETT9xhCBY69cFPwF4l5u8dFyRRiUZJ4wPn9F79Dyt3B49JCr7xN6k6nxzT/gCfta5/FzXDReDdpitbR07d+06d64BeQFYvlAiAFEBfOFQlJysbFlBFQEonuRGM1AA9G1REaDbHzBbD1T+dNUHvTOTj74+yeO0M3SKqxtt7cG7irac9bf+YcH9E0fiPd+uv1jspysBCE3gSZlAgLP1zN+BtK8I+OroC4d7/YQ8WFBQew0ZUXCkpDxRCgCAk6uHj1jMVyRCTUbJQrRJBLCyFdAKmLHhkw6TLZ3GvTMGTCbe6dxY6IZPbAoAgLqNY/KL9uknxlqnYE7EKBg2uPxQ2WWlACCgo+5aiGI5/kW/JgZLluTd96qudBwhSmJ3rwsUQBR8ckue6nvfOl1puBFD00tKa+z2+iyKArqaGnWJA5WrRxXox06L3hEK4EzMdRsHBQBMPenfL7eyuoYPUZp2zxw4npRv0ObBtihglFUEYjbVhZhQ72jNLxRmYFa6wDfmNV1BwaHD0ksPVceiAEDME01lwNJz+wdqKrWIN/ZS5HscTHQhWT9zuKKAsNiYoWwhIEUiOZNIUgKddgU/NOxEyzYPOu2iVln3ly0RIB6ILJ/z/WM9T8xrD+NhwCF2B4wUAElZ0j3EaCLAe0U9Hl5vW33G/hEHYs5ClygAAKw/R7j6mvqHcUIUgAoAnz4ITEUBDXUHYkNt/GwwFQXsl5tbXVPD5a5bP4Jskv5Q8/wHrs4ox4RwzKdBNGtJyw87rSggfVBb2RaC2J8FtZvG9p37vh4ug12Iib6/ASmAytMoK1lWFPW8/1zJxx+5VPX//PjhYffcnZLiUR0K0v2Tsn9aKMKHaxbfW7UKgTiAgS85wicHdP3Lrjjz8iNgCMyxQb2Z37CJ302BOFKqk1civAR3Fpam4FcM7Qi7PCVB6OpjRATqA1XaG9kFyuOQs3QVLsh5NGkfN0hGxLbgaU+1g+lRFETgcMjNLe3v7Nrlb0AUADYCMHoBoC4qLBFAxhQA7jkyD6B9YxU3+YoAAAgK4PLfGeYWxy3Zte/YWVtHgLi7gF0ARt3Ze8fyh+I+ye5A9gVL0/2yQ+mHFhIA+4xle2E2/qHVc2cs3Qm/owNvXuGa3cVjfaDpwNLpM1YeOAMr0uWOW7a2uKimyDtzR2JeALgPTR8VP7nwVzuPEFtBb96oqYteeuaRfFdLyYuTHvvdoYo67APg9hVMWbZ2RWEeUrAbPmtr3po+/Znd5WdI0OLNmzDjxTWLf4DrNgMQrN05f9zcjWXQds7tK1i0Y98C7K0QqPnz0nnL/3jgJD7RnTNkwpwVz88aaVF3EL5v9e2t6aPVc2f9eiduQU0vmLRyzerCghSziKDxwPLJM1ftg1YF7n5jl2xYM6N6rm/6zsupAkCD8JesWzhv1dtlBDdv/sh/XfT8M49CmQMccfXOBZOffIO86+o/asbKPy2HhY5ida9LFACaX2t8wMk3Z05/bCtyefAOKVzzZvGAPwwYsbLaVu7bVPJq0fRnd1S3A5Az7rmN/w7m3L/wpH5vkFureFlO+fxRWLOAWVTEWrfxUAAAGHpSPOXYhL5PHdKTF00VmxZPfxbjrKbn3fuTxeueG4vrbli9bFGCCEZt6lIogEHL9qxoWzEb3ch4Tc4fQRJEghVbi6bPeQNlYnsHTy3eseYbv71r6MqaWF4AINaJMELYUfRI0fpyWBFz8NT1O15I/1U/WPGRbanFWooGABNdSADUvb/0ySeK8T3r8g0e++RLLzxOB44a13qophdMe/2t1T1X+e5bF+B2XC0fKfYUAGwzykUr35z5k6f2llNfTG/+2MdfemHRqJyE7ABtrR9APPea5XM+xvMkTgoABt/Rb3bDfRcoXTl+ztqSk8Q21Z0zZMozr6+cOgjK14jYx6aWatRHHJrZaLNg/vgzmGjY1YNsPLnx6ZlL3yhHHYYfYcv+tHwc/fQxLNcEKIARz3+6PfdPk+egTw1X/wnPrHt91jCi4bONNhO+HRpLVz82c/m2mgAAfSYs3/T6pMPj8xeU6OzrAtU7/+OxFX/adxKTtm5fwcO/+M9l80faPdBqaTUfvsiojVFijKdB1HsKnNm3YsG8dbsqyCf7w7984cWiofgRRl1aravMgji+w8CkwsfmPL+NjNo7eOKK118uHOy6eVQAx2AiQBgJlRVVPVdb+8nhTwblD3hk4v/p08unKJKiyLiunxaP0Z9tP+p0ymZ8FM4hACCCBMzsV/ZNGN7RbSpbBISWoWmUwNF+K1p/YYOWgX/TENnaHcnCxVhxrGHECe3oo5Hqd6lNzdlhjeNXWwpA320t2NZdD5Z9RNNMY9qw7jR+LHgtaRQDu7RpwBwFQKJu8huTgiPaRJuujbQGJAJnkKGjNNqKQ4P9kjrwQ02D4YLaiRhkXc/xj5gC2PmXv9Q3NrqcKF2Iuzh0zoD9Igk5zS0t2AsgJztLlgkFgE+QkKkmY1hEUcC4HyGX70DsCAAAWPHT4XMm3NG1hl/ednzxHw4CAC6HC0DXuiDOEghc2whE9Q64trt+1Xtnn3p91bsmOiAQiIYAyfa3KkovgBMIcAgQm4MJa2s347qn4pUoAtgLAMfliqLU1X5dfbrqoYd+NPJ733WqCjEfwwSAxOI8Q8TDMv9RXEOjI3Y46xKsZaZ/6dXi9n03hnjmCMzyXNvIEKUq2L9049MCNXqCTuDAGR+Q9606y/ag452fiEWgqZ1r2HTXSsubPBrZdKAesLnBTdmBoEWwVkdEZRpoH62iZBL18tQJCub1GnzWgh5HLuyH0bJeGADXLztATyXg4hTkxXMHpBGyTOmGvrFlyFtRODAYsMP4EtY5MSiU1+DFhwPJ6ZAutLTvfGdXQ2Oj0+HWVBKEe6ANA0lSFCsKgBIsmGWBnB3JDmD8XEQCoihgvDfYJR636a8nf74GyuS7xgKw+P+3c0dO/SEpM3SJXRKnCwRuNAQEBdD1GRUUQNexE2deTQSIQaaI667mJFwX18buj4IqupTJQhRAJYjIUGQsy+fqvk5yux6eMC47KxMX82N5yIa4SwvkUPRkiFi1yDMSxvGSLEuqqjLpNOqzcd83mtybCxy5wwzbrVEk43wwaz5Lg5DErtG6wuONDjcJAGDMF5fOgO+Jto9OLhBFQK+LPiOSxALd6NqBuKJ3Gi7bye9Jn6OBaLsiLTb/aVjOxAhEJKARFiSg1oQopkHqKAD9xQkyxlOQkR6n3ycyezMdoT+RTyUwNal5MRDdPp1H2KrTITe3tr+z692Ghkanw4WZBLJKOKEITQSgKoCsLJQIwDgM6v+HvAA4gwDMpEgiEeBSHoaJnfvK9hO//H3J/5rYFY7JXzljhAeaGsV+tXUEn/5dyfo9FQCAX/1sxOzx3459jjhCIHBzIiAogK7Pu6AAuo6dOFMgIBAQCNwMCJSVn6g6XQnCqIyfHKlvqB+YP/C7I0aASDAcCaHoFmV1Y6W5FpSy38FgNBym8n6W+gwPh2EV3rsMh0Oqqng8SVHiYrpvbB2rs0ubTe/4rV1CRmhRrOUcWkavumicc2k3d9l4Ot0T1o60ceZDIZ8VuUACOH22Ba8nty9Zz7fJtOxWMOOYE82LARRcUp7JBLDNPNqcZhPISAmu95wdPd0Y1/Lb+YQBXn9AVhGOuI2Z8JoaH+e9E2U+TdFnNJO2DsmgTBOKes6zVHg8aBjwbO4EApod32JY8wzACElp0YEJf4nvFL1QJgIrbirNLW1//eCD5uZmh8NlUstoRJqkqC0tLadgIoCcnZWtaBQA3vbHFEkYV+eACwNV6MTlAYLB0NxZP7+OHlzShdaO66i7hq4yLUDvzOQFkwbHrBGwbtdnq7aUnfW3AgDE/v/1O++i51cIAUEBdB1oQQF0HTtxpkBAICAQuBkQKDt2oup0FU3ilhoa6wcNyh9615BwGFIAKC7RhMY0Xxor/7UwioaW6DdQO6DtsKLYFUZdqqq43W5dFjeJ3wwxP0bdhivAQakWSEMLA71JAQtWcQ9pY7zYHHYX76yy+FmLbM2VArjYEZ/CMslRR5EDHYlOacfoJn0YCynoQjLr99kSg9pybjPfqKpgW+WmSBWL0vmIm8tcoBc3cx5h3BD5QyfbR7p1NAWwbR1jof+RDQ0eRAJrOiAiacCMB3ofN0jdAuAA0SrRLh019QEvKX1nyLAteA06HdQBENpQomGhMSHNiqE12LyEVi5PdcEYG/eUgoUzF+i6odoBPEaiAsAXQjZ9HF4O1dFyse39ffsRBeDWSyxYqgFaBZodoJKdlUUoAMISkVsLMAoApwOgK0J3lGBo7mxBAVzBJ3d5lf+Z9Qf3HTsLAOiR6hp/7233FfS+4/bMW7KSPS61rT34z/Otx6v8+8vPbv/odH0zNN4adWfvZwuHF9yeeQW7KS4lEBAICAQEAgIBgYBAQCAgECAIQAqg6jSOjSRZbmjw5w/MGzZkCPTt06LLuETtuEXd/i3+DQq/nE6Hx+MyRLA42sSBV3QJO47NYKCGeqXJ7GGIxvaTDTvsJO5jHeMM80hsqq/JTvrP7ZYTsQPLFKfZELjDWt6BIVDmlxd5y9A1hihphbyN94KtTyFgxsyW0A7QRcK4TzSSRJOL4l4WWrPAlsJECA2GARuVgcowpYGQA82WERZ9pwfRrX6tk6QVnuDghkBicm5lai1QBQEdCFozKI7HATzqBrUh0KaSdxOg9he4xADPdrF2uBUbww4QHulQHa1t7R8c2H/hQrNDdbLkGcIW0SmHAT0pCgjtABEFgHMZWA4Ntk8IEZIBv0H/ESqAq/Nk33qgcu1fPi35zFCKzdiZEQN9M/9l0KXX/7s6gxRXFQgIBAQCAgGBgEBAICAQuCEQQBRANQ6uZQnU1/sH5OcNu+duKRKWImHkPB5FCa9XnmuudAZ1NAzAVFVxOBxorxgFXfpdWKZCN4brRpA5hbcpEDVtnbOtVqMsmx+TrcG7Fi3zXvE6v3ey/Y9iSrN8gESzdEiW60WnaefiPLvFRRgWC/d/mqIPBeocJ8Ls7HQ6CLNrPT9ayhZwdISuP8aIF4XjHCFCneqwZJ3bvLc6UWsZvUs0FhhSzA3h7A4kJ2HJCZydvgF5iywP1gcbMQXZt+fGaKEsQO9a/p7MCWUZmIaF64kUURVH68XA+/uxCsBFBQ1s/5+sEqICaG6urEQUQHaWIlMKgGookDYhLMlEGYEnm6gAQiIR4Oo9l8ur/HsP/+NgRV3FPxq+rr8Y6Ai5nUrPHkn5t2YMz88ZffetYuf/6k2OuLJAQCAgEBAICAQEAgIBgQBBAFIAladRqCXLEvA3nBuYP2DY0HtAOETtyugWfRRJO4OTBI04aOG2o0n8hnf94btIdU2CJW2zmrXDuAXyG6zTZnpnGlWbUut1UgJKROj38E1Tb97C5Zs1h8akARpy2xvr0yJzli4DGCAKkaYE1xsm0s5iQQZJ+rbbdaeRu9ZBbl4w2iiDnQ3YSO6QAJcOn8vXp2XpybRqyHLzbC9P0BDmttNxtr/uhVsgen0TrozX4M6x2H7XZ5GwVAgrmoZbLUzgr4GodxxAvyc2CWTiaLoHznFA+hecR0AXLc2VgSNSVUdLy8X391MVANHLkGZJ77BjAXQNaEVFATUvAOrKgBgSSY5IYcSHYLQ4FUCnSAQQz3aBgEBAICAQEAgIBAQCAgGBgEDAHoGyYycqK6tgbAMjCbm+4fzA/DxEARAnf6sa7ObQEUcoOCudbEiya+oN1awCOcvuRd8x5k+xONK4FcwSB+xc33B7nLGfflebbkgbe0qMCbR0Bq0dW+5AayM3T64AACAASURBVIPD1pDPT/tiFTwTm7woCQGauJ7uotN42yBr1w2Hpq5DSwI8errxbpofi512GvbSVRBjgmjCSIyp11/IPNFxLxKdZSOWFfDyBI0WITG5pWujZrlg6DZPqhjZKyK4UFW15WLg/X37SCKARhTAxQOdN0mRQQkoEqQAoApAzcnKkmVFS67BPIOMszdo8gjMHSA2k6IigHjYCwQEAgIBgYBAQCAgEBAICAQEAtEQgBRA1WlkBABD9/p6v54C4ITK0ZLQ7S/BBbHMz9wQcHXDDNnHqDEuptumto4DbVpgdfqi29oZom6OEdHFkWbbPxqbcv9PeEa08JSkw+uV7XycbDuKuKPuyzCtcV1LE+eb+4xJFkZCcZUaiROh/UIxsA/6DIwExkba0VEADidqAPcXVtOQgRImGQ+SpMjNLc2VpyodqpqTlS3LMr02mXo0KFgRAP+MqgQQCkDYASYwM+JQgYBAQCAgEBAICAQEAgIBgcBNiAC1AyT6a3+9f9BAnAhAVAB6TOIMra0P0za9Y4R2Ma/CZ1nbla+3n0zL6FZX4g7FZ3wUruuw/uq6jAfLi8YcjsFrgDbCXZSkDGg+duxCuux0uxiYmDICpB7Xye8NfYva1bgCcoPLAOueORsiBiwG/38NWVY5gRQsMGcT8HkKuLxh9Be1l4x5IF9MkG+S5L8wdwqzfQbgKIAL2AsAF3pUVKkz2AmNOBAJF46EgSK3tLRACkBRcrKzoQoAHUlYA2wDiIgDxgGwOysYDs39uagIEGvCxfsCAYGAQEAgIBAQCAgEBAICgZsWgWPHTlSc/EJV4CscDtc32FEAROTfNaAiAIY4eK9St6Vp1xyrG295AI64TEYAJEYyVsiziMfokdReTsveJgdT1/jE+QVbgPT77lxEq3Pvs62GyHWZnkvKARI0iG8e2xw2kBgkYd2u/XjmFWUKkAT+6HSAOX9BFyTji8WiAFjobroW3veGbpXRX5phZPTMhXgGH4vHiQIIekujAJoQBQBAOBx2OJ3Z2T3a2wP/+McZl9MN/TJBhFIAKBHASAGwGp1MBUA4HSxCERRAPHMpjhEICAQEAgIBgYBAQCAgEBAI3LwIlB07cd5f39zU1NHZ4XK5zvvPDxw4YPg994AIVQEY8pyjQWXll04300mldOoXQJrhAyfLICrenWcSVZKoGP2EbdK0YBP1zlh6MHp6OSwJR4vHWQyc6eotWQZsjMBIBDuTedKuznsvsfXIqtxhwz9UxI6rFY+Dbb1AIFZAa5gm1p84DA4Q9FbUySVk8hvwYLviaFDaWFBpS2vskIu+TlgQBxWlm8E4jtdfWrf2ItAO8GLg/Q8+uNDc4lCdsN/hsKwot9/ez+Nx/fdf90UioGdPH8ROkVtaW5AdIKEA2ISyCppwPon7IFt7UB0RDAXnzpqV2PK5qkdLF1o7rmoHxMUFAgIBgYBAQCAgEBAICAQEAjcXAqWfHFEdzqrKU//859nb+vU75z+XT4oCYhN6u0JoxqBMk5cb93u1MuySjCNDu215o0DAGHQlQAeY3fVopK2LES0jYRIwa3715j1tQ0hMgt6YcXXUpRU9bMY1FInwwcAm8IXudRwHIUEw94EDYHqVBPsaf+aFIYWeVAs0Trq2P28Kmy1ieGNnkSceUZSQSnmoGR0FoBeSEMd/XeOc/j/KFFtOWjRezBpaXSKAilUAoXA4cmvfPm2Btj2738vskdWvX64ky5KitLa2njp1yqkiCkBRsNcmLUiAKxMgoocrRYmVEZ2dwXmzBQVwcz3DxWgFAgIBgYBAQCAgEBAICAQEAgkgUFZWfubs1xWff67Icm5uLrQDHJg3dOg9EvQCoBXmafhsjt7jiCQ5CoBzY6NdNDVgvVccx3XsNp8JjUEU7HpLfC4mjqKQt6Ee7LeFowbMxo30qOoAowcBG6RGo2hb4lrdOxOLQeUPpLacdQ5FdFoneqxuEETEMV92LEDsxUuuRcicmO3YTh+bcn63P2rPjdPBqzxipDYQCuCDfReaLzgdbpjzjyiIltbms1+dbb7Q0rtXnx49esiqIsnyxYsXKyuhHaAvO0eWEXOGp4ylYUAKAN6eRKNCDAJAUBQFjL1+xBECAYGAQEAgIBAQCAgEBAICgZsYgePHP/30s4rWllaX2+lyuxsb6wcOzB9GKACWIq+3QzfGVAbFO8oYl7UK6cRnHpkBEFG6FJEinBaAi+Ks42q9soA/htfPGxL4+T1wNsO64nCMh0DiebizzLvXacQHtgxAxd/ZPrxdFI03n+MQvRtGivf49R4HVuGofr9a5+GvpwAI9UHjXPQm9pDT12VklITR15DbejbeINiJwZIyMOov4Ezzc81UIMbdfp62MBAKFuwDT+UQ23+m8yf7/whR1M1whPogEvS4FWsnLYljBo0AoOtaSFdQ/omiqq0XO97f9/6FCzARgOzhy1I4Emq72NbZGXI6HIqiwh6rSltbW+WpU6qeAsCgUxIgjG8lvmanJEmiKOBN/CwXQxcICAQEAgIBgYBAQCAgEBAIxIHAsWMnqk5Xh8IhGN4CqaGxftCg/GHQCyCEAid+j5UP+oj+GnmQ4XAGh3D4RU3j8A/oWBSsmMJGY9ZAlB4biQZDiMsupBVc56NUGujCzpD4VbeRHgdU3CG28aF5S99+V5kXkyOcUFU4c2DNGAWLPWdjGT+2T2wO2i3YDdPF+AiZzqyhIp1loURukBwCVlSRVuKeMQz6XlhdzlbUgE/F88zbQLC1oSsKaEpRsXCUNPSZclZkaiz4Am1/nnMlMPIgAGh2gE1NF5xOmAiA75oICMP/wuFwiBTmlFS1tbW18lQlSgTIQioARkLhGoAAwEKBYc7uAuMgBYOdc2fPTmwxX9WjhRfAVYVfXFwgIBAQCAgEBAICAYGAQODmQ6Ds2PGq05WRiBwOhxVJrm+o/9bAQcOGDglHQjDG0IJ2ZmhPQn0crkowutfyzCPIdE2O8ME39hTAboA4iLXUyceSjnPRVzRjNv1hSCSPBQnkZbQDtJtxu81h4/F8PbkYhn/GUFdL7I9WTA6hzLvr6cNLY1oBIVxwoM4S4ElFBs6e0KLkYbxDxgEpjrINs2aeWb5wg76Ig4Fu4NExqiHwe7YrJIJqA+gIJtNYLE62oJ/MR8X8jWWvLH6JEwH++/0PLrQ0uxwuSligu4m+kOBfllVHc0tLZeUppyJnZ2UrioxkNTIj2iRJBlIY/otlAQgcNNdSZ6hz3ixBAdx8z3ExYoGAQEAgIBAQCAgEBAICAYFAnAiUHTtRebpSisDcf0WW6+v9gwYNGHbPPYgCsAnwcNCPc5MRBcBCNJjfDCIysIi6aUUApKdnteXMEXXcVeuszQI5iTrJe9c3qG2bS7DoQezadDFwtKtNaDiNyyCIe4Cm4B9DZz5fRz1gzQVHARCDQDhNMpozErybbPfMm+R8RYOECAItYyIqfHglwJZtHCIt1RbGhAVTlQd8TSOPEItjsuipeXITb4QOQaMAmptdTjdPwRDjTZaNojhaCAWgZGdlKYrC7B6wKQCkAGBOB68CoBRAsHOeUAHE+ewThwkEBAICAYGAQEAgIBAQCAgEbkIEyo6dOHW6Cm4nhiOyLNXXnx80ECYCRCIhZAfIoikDNjhmI3kAeIMW5dPrXMr5aFPCXgCJRZIJTwhJOmBhsrbVjH3UUQ9RXgKMOskAbSsUxL58QsOxOzjORkwb/lz3aGiq0StasBplUmIP0LQAEqmNx7MMpkEaf8H/TIeqZfUbLATQAfQMVneSE0voNQZa29HnwNAHXEuR/dLyLzb5G6ZylLgoIFQB6CgAjQog7puSBGQFFgWsrHQqegqAoSIqAsS7cMVxAgGBgEBAICAQEAgIBAQCAgGBgB6BsmPHT54+DTXEESDLoKH+/B3f+taI4cMisCIACuxhgGzc/MTHMxaA5PuTlGxjtjgNQdHhaBeTGAfY1XDHCnNijkfOooSDVcF5PhTm28QXosXgtZ+48vD6Q2hDNrXlLUNuOloeooQyArq2Iu22o7WMf5q5wfEyXIQbLSEiTkrCpuO0Z6RqXdeGR5cWbozH08qw0WIhJToGe72BMV+D8Fr84rcaoy77BAAJqgBa2/97H6QAnKqbDoqkybBVDokNWW4hXgAcBUAUHDBTABFvhJ5jdoA496YzGBJFAS9hyYlTBQICAYGAQEAgIBAQCAgEBAI3OgJlx058UVWF4gcYW9T7z+X2vbWg4NtE6I/DDZrajw/DBmyIGcAuf5AQ0H4JgAzPol7l6BCMoixLEhQswxcLzeHfYV4AAND1DCndcXTF+QkQ3wFk2E+T0LEgnjjBYW5Bxz2gK6CNf617ZDJhl1BmtQSgNIGmtNOgTScKoISFjgXRx9mkRr1eS6CxCDBWQ1p3ZvdH3iOSfo6QINElJ+U3Lj8CgHYO8yJgjSLw6HnWZIQOxkta4TpNgEa3IJcINFsS5xupXYlPwNAmlHP2i6NTzEABLxkkP8FCDzKjZBlxHI2hVdOevwXXEMWCIEprlMJiCw7bAbYG3t+/78KFC6ri1N7hvR1wnoeiwESAU5VORc7JzpZ1iQD0vsAUACsQQO+EYDAo7ADjWDw36CF7Z7gmvwEAyF9efmxWfwBads8tGL+pFgxd9fmex/vdoIMWwxIICAQEAgIBgYBAQCAgEEgMAUoBoBhcls6fr/vnP/+pKg5FkblIkuzFwg1RtuMKrcxBOAx/E4b/A6FwOAJCOZk9kpM8IAJkRZZkGPXD3GVFdjpdSUkeGcjwpcBfo/cUGXEE8ECZ/EVGOQPQCB1a+cG/4QNQU/gPHPuQIn2YLmAxN2MjoE8B5CpIAgJKROBeOIKCadVaRQMzduh9TEeQP/HfCLMBSQ3k4YaLIGihN0cBQC8+8h5tiI4MmrxRroP8n6v7RlrDHAskSkgdOLIxrl2Q871H7ocGw0U+JEYjxNwInU2t0JxGHhD+hXPZY6ICThSC14K+PCDqNInEUTo+IgIYd4R1GdFebNT4IPYjbzVIL0msBLS8DypEofUp6MpgSSp2V9apAHQSCVbpj3ALZBaoVAX7+aHFqBcjsHFiRGRZbr3Y/v7+fU1NF2hRQD1rhGYGtqSozS3NqCKAgigAZAfIqgGSv1AKgC59jLGoCJDY4+8GO9pIAVSuHlGw8CQAYMr2+nUPdvNgd89MHr+Vv4bbV/DwL194rmhoJgC7pveY9CYAYPT6ps2PuLmjAlsneWfuAgBMWFu7eWIKfidQ817xiuW/2Xmkth0W00jPKXhwzr//+9Rxg71qNw9CNC8QEAgIBAQCAgGBgEDgJkCg7NjxU5WncaArK3LdubqSkoONDU0wQEeZ0GFkVw7jGxTiwNploUg4EgZhWDawMxgi/3Z0hoPwr9/8xm2Z6d5IOISiehlH+rIip6SkpKd7ZVlVFfgP5AEURcb/wL/LiiLB/6vwr4QgwME/Cv/hQYQGoIwAjHUxFUCUCIZS9UxHQHeJcTxIChbqtqxRqIrHqe0Ec5EqL0nAXAQOTzEZgTe6mRiChHJ08XDxOGIOkPAA8x+YH2HKCgQ4i3lxoA8jS8w/6DkOsgHMWA1uQ1gXzWLBBSkpz2nayYWokgJ3hUbcpISjMboncgY0PvQHz3poPSFOC9i4zhDl6vX2Yb7SPS8wwWUceOaF3Yo6uocKPSg3QruGT2f91zM4RBmB9R0sbIdAoX+IboSSRUThgnkpijr3JhHE8LOI+4qpD2x2KIGIQ3U0X7y497/fb2hodDpcXHaDbmLhWRwF4MvJ1moBcJwXSQTQqQAEBXATPK+jD9FIAYDG0td+vfHv7tGLlo3t093omCgAcsHBy8sPzsrdPdOLCIKHNny15VFUExO9Wt6c7pu+EwAwbsNXb6DfB2u3TiuYuaPR2F130bbal0ZeOgXw6dK7hq6suRKcSHcDLtoXCAgEBAICAYGAQEAg0EUEYEWAyiq0mQ0kVa47d6700CeNTReArEDtOmYAoHM+/Es4DIN/6BIA/wx3hsLBYLijMxQMhoOdHR3tASCFBw0ckJGaHA6H8M49it4VSZaSkpK86V5VUVWHqirwRUgA8hdFVSBToCow/qe6ALz/DeN/BREKTAhAIn8c5uHoE6UfcC8agpFKhGRrHNcxYOE5rVbI8g/IWeQAbZeZkgNaUIuNBqCjPQ7/cPSIt4NZc5plHb2kPiqmwn66w8/pzjF1wOTuNHWCRa40eicN03aZWID+XnNP4OJxRCjQ8JdVUUBJGXgrmsvB5zEl+/7YSBFrAPRYapvVITR1eFteNy+0Hh7n06C9j7kFWiIAkzeUREFzQPgo+nt4OKpeQaYB1c+jlBCdaxyK4//YpUj4jCwvWHlDpmugvBIlmODRhLExxN0MRdQybJ/RTHj5QtoHUgDqxbb2L6qqQuGwLKsUfCKaID3FySuq2tzcUnnqFFEByDKXbgGLXMLryMRqgSlPhAqgi0/AG+k0EwVwJQdHKYAfb6hYdT/wf7ZjzWNPbayGPUDxNu0bv9uvqQMmbmlf+xA8tnzpgFGr0Fm+B59YtWzqd9017+/etGZp+UMHS5bkX/p4Shd4x7wWuCKyiEvvrGhBICAQEAgIBAQCAgGBQLcgUHbseGVlFVKPS5Kq1NbVffLJJ01NzZKsomgQhfs4+kexTigMNQChcDgUDkEVQCjc2Rnu7AgGQx1tF1tzsjO/0f92FW22y3DHX4W7+zB6l5KTkrzedFmRHA74a/h7+A7WAsD/VFXCf0OuBFq8j7QESABA0wpQwAbDIthttBNPAja8b04DL1wsnYRMBDxqD4ACMyLpR8EhETngagE0y4CG9Qx5bpMe7yGH4R49zGFAL5qTjgvd4ZBQcz3QwnltJrkIUAt18dtsT55sVRMSgoT6NPzWtpCpdl+XW06uRMwXmIZfi8kZFWCjztfbDvLSCb78IlYrECYEp+UjeGj+ghZ6Y5YBMyc00kdhM4mkCeWB54mVnmS5HuQwSgpoGRCMKqErgM4IVj6wlAQ+cYGIPpgSAI+OTiKeUMTmELZH+w1hJghm9CeNDNAJDJCMH94ObYH2unPnnU4nHSstkEFsKxAMKG2mGXoBQAogOztbgRQAZlZI5T+0OiArR2QGWjqGhLwAZnXLk6J7GpUutHZ0T8s3Y6txJQL4S9YtnLfq7bK6AADAnTNk1LRFaxc/5IN4BRtLfzfvyRe2ldfC97x5E2a8uGbxD9BbsV+UAtA22EueyrxvXQCAQc8dLZ2fS3MBWLQPAKAdfnRz04bRKicK8D66+bMNo72xr2o+or1y27OzF647UA2TCLz5I/912dpnJ+SoAASqdy4YP319BX9K3orPS+YjlwQbWNrfK7rz4fV17hHPH9o/o39X+iPOEQgIBAQCAgGBgEBAIHCtIQBVAFWVyIcPyIpSe67uk8OfXGhswZFzRILb/kj1D7f/YV5ACHIBoRBM/A+Fwh3BUEcwHAqGAx0Xwx2BO+74tjc1JRgKYQE/DPUhCwCV/clJSenpXkWVHCr8B8f+WCWAiQKsCoBxPqQAUOY+UhDgHH7mKoCT4qm0W9ucJaE+qTZAleAR3B7djEeJ29jNUNNywxLrSM4fJoE7ibK1qFILJ3ECPckoQL+WZbRzjsND2ArsnCZI4FTeNNrWkt2Rxp8rlEgJAZaqT7fqDWXvYEiJdRBcNj4cEK8/YCuNBNtY6Q4Hy/bucbM4YkdkBh4GHCCOMsmePK9NoM0a0WGXowUg0Poh7eu17pr43lzfAea9s16R3W9esk+1FygeRpfQMjsYwxFGSQrYQAFND6Zk8MzTFyzCh4T/VM1ADCb/f/beBb6q6kwbX/tyrrmchCQngCKoHQi0ItaitNMi7QxinQ/E/kX0N/pRWgZpAfE/YsVa/g5D6aDi/PDWUsqUoTo/Rfgql0pFOxVpVRCBEDqKlBPBC5JAQkIScjm3//eud621197n5AoBou9xpkKy99prP2vv0z7Pet7nVUIAagf4e6mEaKRflUNwjUDLgXAMFOJO4H6SacNqaW39+KOPLdPGG4LpYWiiGFWqJpYJWQDQFNAuKS6xLEusmIhVwKcE7lF6WMRDzwwWjyeoI8CF9h177ubTuQQQWzHhy/N2JVxTmri6fg3U5x9e9c1hP3rbO9uRS/Ztu6cr2+8ZEkBCmv9RAlB/VRpBYtuPSieARiB/0vrCTQOmv8wYG73sw60/6KL04JqwYOyem/jyw3v/5GgQ+i+FBNA+LBLSnk/p3C0/XYkQIAQIAUKAECAECIGuIYCFAEj9TNvmLoDdp041GAYQD8j74zYA7v4HzzRkAXAJIAlVAMm2ZCqeSMQTidbm5sKCvLKhw1LJOLBu4MZA6cH3b1m2aebkhgsKCmCrn2cBaC4ARf9FKACvlxf/SObvxPg5dMtgJv4jauq17nFiH1+U3Dt95ZD+Yg8CUd2t+9Q50VP73sjIpFkAt4/diW84mlNBr+zcXuy1oUSJv0wTkE56uZMrkuUcos2rMFT2uySLWmiAdi2creiAoPF2jbZLMi5EBUFFkfiL7W6ECM9xh/wL9ISK4vqlRttVTAGOoJv5ZZsGLbxRx1QY9dHrj2ulTUZs5uO0RJ4hGu+lbCDvMy2TEyBv0lN1L4IBUQ3Rt9XF5RwTgNAysLICZgRSkaM9iYspwQLVHxmToKUeckklZVh2c0vL4Q8OGwb4X9BBkjZSRhqsLGqSPAvAaGhs4h0BuAtABXO6Hsg076AhkilxLoYBLoC5s3/YtVf/gjiKXABncxk6kwBa1t8embmJMVYwdsnax28fHqp5b9P/OXDNA7NG2qz1hakDpm+AjfNJK7Yuv7GgZu+yu25atUfrL9DJTF2FAM2fvPXsQ3c99kco6R+8YN9e7uEX0wvO2lrz+GjG2PZ5A769opUxrQrgknHLqhgrvfdPHz745R4gc2DJiCsfO8JY5LY1+9dMLGL1m6aNuv35esakzJFpVYD0wY5geWXelVNWVBfd8MSrG+8gF0AP1oROIQQIAUKAECAECIELDwEpAQDz0SUA07Cw8JoXAKRTSWD+XAKA7f8U5/+JZDKeSMUTydY2CAL4wmWXRqNF6WQS25iZBvRCt2zbb1u2aeXk5EQiEcsH1f7o+5dBgKIcAMsCMCRP5f+rDEBp2nc4IZoDZKSeCF5T5fMid49bCASZVUF7Kp/fxNaAUEnuHOPOhseyAkX1dZoneReyL1OwaHdxvLbgys2NP8O9dxN6IepXdOflKQot8waUZyCrbx9JsqhKUJdWRncMfRRb+yJqgPczcHaiBaOWAgWntfJSQjrRsvUcC72nj6HcFUe45CBSXNG0Gk0LwLlhLb3T4FFmLSDHdbkGcD5K6ZDuA7Vtj6fwxhaiM6GwAoiaBeXGwLwCTWFQdQOyPoHTf/lRKgCiBBKNECwUHu6pwmEp0/I1N5+ujB1mzLRsbnZAewFYLpQ3gc/CkoUAls0lAOUCEM8NNogQfhYn9wCyKOLJxN2zqRDgwvuePTcz6kQCSGyYGZkKmXzXPH7gtVlR95w2Tw9Me4ExdsPKqo0imV9S9JFL3982t9Oegu3EAeqWflELEJzxav0jX2OiLJ/JKgCnLkA2NewuageXjrnqoYOMDV20b8d8dC6UL7ns2seqWOAHr3+6bAxj2SSADmHp7hToeEKAECAECAFCgBAgBC58BLgEEBNsyYZCgN3gAmg0DRMIP2YAcB0gyTv/wU+SQP5TyVQ8mUwkEvF4sqWlJScn9DeXX+732WjMxng+y4YP1P5DFkBOfiRiW4Zl84wA/jutIwBEBopeAAbjCYI8QkD7OCqAMMxjpb9y9eM2vdgwF2HssuZf22fFjVPZDhDuHILrcKUkqxSEUzBZ6QXIspqit17mb1zWd++GvNbOD6/qauOHhFSQWzFy1nB8raJelzC4rqEZEjS3vzIIqAlj4YKLSCuKK/e/pVVeUG4HHOyXxy/mrqFwRe1ru/Q8AQDlEgm3IwLIQgkP15elHSJwAaUTEVeoFQ0Its4XHMQrWcvgWP/57cjqBqeMHsMa9AQFlATgYVelACmou3fnIogHBhMPVJyByAUQGDkGEe4CaG75oPIDaCHJtSfADksBcLK47kICwKaAXAIwuZFBPNvqEeeFACrhUFpR4gkqBLjwv3R7bYadSACyR2B0/s4Di0a5Z3H46dHDFr4L7HnH3gVD8Xfd6ynolQACpWXX3rro8X+ZPFg1AZS1AHwCLSIpQAvnr3jozFwAMm4gC8DiKtkkgI5g6bWlooEJAUKAECAECAFCgBA4fwjwLIBKpB6mbVWDBLCn/lSDkABw15/HAvI/QBYAaADJZCKVBiMAdAKIJ+LxiwYOLO1fkkomLQYV/MxgUAXAo/98UOLPQuFwJD9i+ywbJQDeFgD7BWAMAO78i+Q/TpNU/J/Kc3epANLFLVvryRZ0SMsZBLgjcdJD+B0nt2TvwPRUQbjOcmWtNdJpPbtOUT5t5Cz80LNr7ZQAOLvZkpPz4fXgd5mEp54MkVKo29r1qgRRXg7zRDrJ0+OktOHY/gVx1bb3xUGCTcvriVtUVFbbY9f1BZw3T1JwdIes3QRkUIKcgLiQe2NfRh4iUxe1ALLUAo3vCIC2357x7sgqAOGJkDOTWoVUe7TRxIBOTQdewHURNRmN7XM2L+QCQeGztTkwoJem6QMJoLLyA4b5FDxoAyUAdISI0EEjbVhWY0NjLHbIJ10AIp0Ba/9x3pAFINUuXGX+KCXiFAd4/r5Mz/uVuygBaJvkaspnTwLosN+emGHpgm3r2a3fWFqtVQEwxqpXTyibs40xNvapDzdM734WgJIAIqXRXPdqfOc3B5aOy+4CkBJANljO+5LSBAgBQoAQIAQIAUKAEDj7CGiFAI4EgFkAQPiZ7AEIKYCQBcA7AkAzgEQynUgm4vF4a2tLwB+4ZNDFoWDAMJhtWIYFBfq4/w+b/dzfHwqHCiIFvBAAqgB4ysh85AAAIABJREFUcQD8gx0CUQcQfQSxj5roCiB2jPX4Pk6XhEGAG6lFz3ax8y+2ibHMXXR5dxXtq06A6DrPrO/XYNZooUPys0kA2ZbGXVOgKsndhyIlhTpzkVuXUQuAx+tChkM7Zcm8ZPuqm58s5tezCrXkAiTYkjvCUju+BVmej2YJp3Ago2BBB8eFolO17lQRaAUI2r20c7N6DIGkvehugI9L0cgsieAZf9KdLzwR6HbA3XRl+nCrAHJw2RVApgLIHXhMDkCRSDN5oOtAJR9qFgx9nVMmzwJwSQDgVYB/pAVAPI4GxAE26nGATm9K9SSgcQMzL+QABo8DpI4AZ/9bsq+M2IkE0Pj81NJprzLGrl/xwYvTPXH78twzLgToUAJggqWPu3cBe2zpNqZVAQDIyncwYtGOtxYMtbsJ/J6Hyris4OT8ewfI5gLoEJZuzoAOJwQIAUKAECAECAFCoA8g4MQBGgxcANXH39m9uwFcABYn/VgIIBoBpBmQf24CSCVSLJlMtra2JhNt0eKS4pJ+pmFi+L9hmRD6xyUATPm3TSPMJQBTZAEA7eflAFgrABoAz/4XW/+c34v/wFpulwSA/QBFnb/IRdfpkKqclxvJeqwc0l7Heu14w/Xl8mS8a7/yUPEsayxc+V5fgMPUHN+44rTOpq4cUNWHy8BCVdTgSumTlQ9OPbnjAlC0XOOQaisZt51FWJ+ryF7dkhuEzByELImD8lwMz0PCLkLrsr4NHglACxGQIoW6HRcgqrrBxedFHQiP+ReVFOCid9sl3BIA/y0ujcLCYfhy/lJCgn9LP4iwIyAr167hqQFBBNJcAmiurDyMPS/FoppcwpIOA9G1wDIamhp5HKAdLS4xbUjW0G6ec37dBaCJGlQI0Ae+c3tvip3FAVat+uYlPPNfxgG2fPrKL+a9/63XF1/PWrdMGzLl+dYscYBD7t31/oMjOp111qS9jLNUXwCbsYTTC0AeV7d+SunMLfxvQ29b/KPp47/V/9gb5fvffm4d+3+3wTZ+xx8ZB8hG3fv7TfPHlgYYa605sPO3b7VOmj4eXAWyT2HktjVvPXJt8OSx+iEjh9Z3AEtnV6TfEwKEACFACBAChAAh0PcQKN+3Pxb7AHmaZdvHjlftfmdPQwNkAaTSPP2fFwLwhgApDALgWQCpeIolEsl4a4s/4Lt44ICA328ahsUjAAzO/Dm3t03TBBeAaYRD0BGABwGIOEC/z4/HqAYBSPwhBgA3oJHsyCJsFAU44VJbn5z9SOe/OgVZmebD1zZKpQIgd5KBnmmRgTIqDjP13DvMbtu/s0MuO8cJj7r2ECj3Pvauw49ILnSbD5y/yZ359p8l2TzOlaXn+PAz4gDlvrkg07oTXgbkib1+jQVn9SzIWDxFSDVBQQgTEleNszpOBeeelC7griBwxBmv1R9YsLNdDi0cEbJsioyT3ce5s17nr3IEVOCCfi/i/kWDSXwEuJSg/UROzBFQxOMm9/+F10LJT/wPKdO2m5uVBCDLB7ieICMnUIUABU01BXRJAEKowAQAvSmgI2qQBND3voLP4ow7kwAYe/P+svHLq92XlIH8da/OGDb1Ocjw1z9OU8Ajy8eNuL+iXZd+1yQAJ/MPLqJ6AThXrH/57qtuerYqAxVhLjj89DeGLdzD2NgVB34/3ZNoCOccXD7uKpik++PkC26/JzL5Vy3qt8Iv0AEsr8zqd/NqxkSE4VlcLBqKECAECAFCgBAgBAiB84WAlADg+uACOHF89zt7IA7QNMEDAAIAxAFICYBrAFAFkEwk021tbel0ql9hQVG/Qr6DD1lvwPpx8x+6//H/RAkgnBMpiNjcBcBDAn1+n98HYQF4II8FMMBFAPyf9+yDSmmZ+KeFwIkkN4mYUAqcBnJSJXDs4nyb1y0DYAs3zg8xdF4WmYth8VduFUCNIIzgHhM+Dua41ZGqCbO9K3PONUOVRK/2zBWj8/zK9YzIrV+9Fx0er++WyzsQNnjM0nOXPijPgrMhr9vcnTi9jkrwFVpKypAVBHzSEinBjjlIYmCt+5+8P3ftgjYADsRB1eISpWbi6DV6uqEuAaAZRIcXN/BBTZDhB6gZCFeAdvNqHLXGWnyhS2Vw48+VAsNgpmWebm6JVR7mjSxkZKOSAMQI/B5Mq7EJ4gB9GAfIOwhyFHBqqI/xqEI9HID/jSSA8/VFekFct3MJgLHW2Ib7vnv3uj1VrTDl4OCxsx5Z9fD4i3D+dQefWTDzoecqqoAkR4aOu2PRbxZPkjX5m6b1u/15xsY9Ubn1jix1+l2VAGQtAGPBWRuqHh+b6fZP1O361bz7Ht2A02B2QXTkmDsfWPngjaVMpvd3FBZQs2PV/fOWvVhejUw/Ujb2fz/wyE9uG4rpAPU7np417aebDsPtR8rueOqVJ74DN9MeLAeXXTnmoQNMNTK8INaZJkEIEAKEACFACBAChMAZISA6AnDCZlpmdU3Nnt17Tp06ZZq2oP4pXv3P2wKALwA+6UQ8EU/CfwT9/tJoNOD3w/69BdwESvy5sx+MAJbpw6J/0wxDR4B8n8/y+Ww/fAI+/hFqAS8FgDEsbJPudGAHZQGD/Tj7wxh804K2aqpAIGM3WKXZ6fv48EPZms9xyyORckCE8V0d3rWwQJeHHNvRywACQRGzpQJm+xkSW2fvXw8awF+pGWWeLn6iIgm8uYP6NB13gOhs735cJB5Zuh4IQUH0O3TNSU0gc69e6SJoLHBSADWMRY2AZr/P+gyLq3iuoZUOKMeBUk+88kdKsHkpunA+rrk7XCGF4kFAw4bAHzMnRYcGGdmnxCEnBcCrvKgRhASQNk3zdEtLrPIItsvggyr7iCORQMmAaYEL4FDM9tklUd4RAJsZaA0veEdA7iuRSgqfJ0kAZ/RlSCd3hICI65+05tPnbgucL6hEtf/klVVrRefC3p1Jy/opkZlb2OAF+/YuxC6D9CEECAFCgBAgBAgBQqDPIwAugMpKbMRu2mb18Zrde/Y2nDplQFNA9P6nk9gXIJWCToDJVDyRSiaSIAKkU0WFhYUFEZHeZ4Fl32dahg/8/7i577NNH/gAzHAoHCks9NlmIBgIhoJoAfD5IBwQgwCw9N+CbgJY5Q8ERzYFkJvpMsDOxeYVndc27WXqm7swW27lap3Y8RxoYSBN8XxNtU1f3ikQvOXSBSA4oaDwzk6/Qy0zcvJE/7Zsef6ZpeOe7XadH+LzptX/Y5m4Sq4TjNURF1QAgWZDcBnj5d3qT3Km+0A/xVUFkCWaH/eqRW8FF8d2ei5qKQO4ny9c/bock8n11bqIyXpm5QEKL40VJQI1PoAk9/JwSEJ0MNRotaOsoOkft/1RLBEg8J+pugNNgFDeCpG4kLRMq7m19dAHh/k+PhQCqOYNbgUHJIBGLgFYPq0poHgoRRUM5gvo0YZ4k/FkYt7s2X3oW8k41dTWh6b7OZ4qtgzoYi5Ab+F0ZPmVVz144NwRcpFccM4Uh97CjcYlBAgBQoAQIAQIAUJAR0A2BQRqARJA9Ynde8obGhpwvx37AUD1P/QChE8ylUwkUokE9AIIBv3RkhKfz28YDFIAOYvn1f+WYQoLAHQE5D6AnHBOv6J+fr8dCoWCgSAoALxnoOgKyPP9uEUa1AOx6y+iAHj8v6CqToW/yXdShTfcHbCnUyP9ZrPUjbv8/9rWLf6Rs0gV9iZ6uekJAZwRuod1+Q70wDw9306WEkgSK/aKubVBp6viWh6Hv5fEil1pfq4ytAujuKSrum3dfYlM8q9+klV9wN9qiXuOsx7D82W8njS3a8UB+ua4INT4W1nYr25BGDZkSJ9sESCaJzomEVWuLyct6b5YOH1x0EKi1sSRcmQFB7o6EERp63DKEmTNiFZq4awX74wokBFVCqooBPwqtmVBIcAHh1NpELbcEgBfX2maME2jkXcEsLApoG3JJ0JKP+IeVMMLtAjAhOOJ5Lw5JAHQdzwhQAgQAoQAIUAIEAKEACFACLSDgCgE4NwRCgGOn9izp7wBmgIa0vwP/J8rAIlkAhQByAKMt6VSqaKifpH8/HQKaBMv5oe9dF4BAP9nW7aPV/2DBuCz83Jzi0uKgvAJQA6Azxfw+XlWAE8BgI+T/4fmc5iS8Nk7Bf+cY8IHCgfETbn2pSU/VbXT0nEtfoHsUbq9XdqBoMlazb9guqquAIkvskS1Aa57CvCHenCg5OuyCB0ZLxJV2D/Gkm7NnC5uSu43C/7n2mGWxfCuRZWzV3vUjjzhzsSXZ+lihcPr3QH6KvRQNysoZQCpq9NP0KHhWr8B95Pn6DbSuiAwyGY0cA5GmUDoI/LGtF/rzQs1SULKETwikdv2+R/wARAb+lLSUWvgqbzgj4rBUumUVk7gCB165ITzPPLhnTnz9+J0S+uh2Acp7m2Bp1voDarwQCyxaRrYFNBGCcDiEoD2kMg4QLwVIVUIF0AiQRIAfdkTAoQAIUAIEAKEACFACBAChEC7CHAXQAxj1kzbOn7ixJ49e0+daoDAMdkFAPsApsANkIonEinoBRD3+3zcAuBLJhO4k48l+5Zl8p1/kzcF9PHgP/i//Py8aLQkFM4JBALgAJDqAGoAIAJgn3PB+kW3c9UUwEn7kwxZbtXqhF138EumJ4zzuKsMJFB545WTX7BsFRQg92P5oTwrzpuxJzejTWkD59qATOPL5NY6/m4CLaaVEn0JRIN5PF6OA/yWx7+pLWxJfnHbWmf4qmycO9o58RUN9FB7wEQFV9gAmiZkGz/pisdtbexcrze9E/v8Ls2ClyMYjOs2UhJoR5fRyuyVOKLs/zh5DNxzR/EJQMStoGQiegRo6YFOLJ+DnlQBFB7Sv+DkFOAFXczfFZooFAP0/Dv3xZFXK6VpNE6zRedJME2juaX1YKwylRIuAFM8CFqTQX4hLAQ4FIvZGAdoQl9DuFmAF4pW+HuWRH+KFjcJr048Hp83Z04f+r6jQoA+tFg0VUKAECAECAFCgBAgBAiBzwICoiMAcg+QAGr27NnDJQBTRAFA/B90AYQAAP4f/F/JwsJIYUFBkvcN5Fv4+P/A7P28tN+yLSj29/tCoWAwEMjPz4+WlASCQT8vARAtA0UMAFcAeJi9qW/8Y/i7rP/HCnO3yV8vz8dafmSPsqLbCeiHxRIsUDry+T68rJ5XO8runWfPGvP9Z+kk95TMd0D8kUOqFDlvXJ/rIlmq6/H3joNdm4BjIRduAsHGPQRcmO3dU9RJqzpA9yO4WC3f1taKI9yqhgoh0Orl9SMy9vN5r0dteZzieXG3WjwA7tlL9g3rqyz3oBiknIaBng18VzMC+QCown5eCJBKYfECaiNCJcGmA7hmTjQk14OcIID2akAcRUYr64DXo7m19f2/HkolGa9h4dKKs7IoO8FUTNNsbGyKxQ6BBFBcYtq8I4CjSaDUhiuhXAA4LZM6AnwWvpTpHggBQoAQIAQIAUKAECAECIHeQwDjANHbbvqs48dr0AUAncd5T0CoAgAJAAIBEvFEMp2KtyVt2+pfWuIP+JOJJNJy7uQHDYBv+Zu2CeZ/v98fDARyckI50A4gUlxU5PPbAT84A6A6wLZ5/B/0ATRN0QAQowCdemwtNw73ijEfQJaZZwdG0wkcQq1rB3LvFkltZkSAQ6AF83S4s0MywQAPG7OCNHeYby8CBTKupCbCuScug0om7NhMgKqC4K2czeqMuqMnxhXRpw7s7HS5Aa/rEepkjcC79sUlVdfy8zR7vCLc0qAvx8syQ7cyoqBxKxbeegrdZyBtC5oYISi+ltXo0V9kNoAm3gilBYsK8F4crKWfQl1X/i7NbMtqaml+98BfUymoYeGFABgAoEs7MBSXABqgEIC7AExoCiiyF1AKEoUATlmCUA8Mw4jHqRCg974saWRCgBAgBAgBQoAQIAQIAUKg7yMg4wB54b0tJICGhgbYpITwP0gATCaTcewFEI8nk8lEIhmJREqKCqFdoGjTDjkCUAvADNtn+S3b7/P5A/5QKJQTDuWEw6FQKBKJFBYW+v22zy8aBUK7QIwB4CpCWpB/Xgog7daKMyv3vkoF4NhnZ8lCQVCV9mKZ0BoA/5lkoq268xvvSJLUav0BtdWWO8kgRigJwGXIz2ScyqKPRE4LuvPeiN4GXosJcG1x65vkCJerHEDkGGZ9QPkt8Rx+LYTAvSfvPg/prm7HkPX7kuKLxUAvgadBnihgwCFxs1ubqj4H10a8+xgxIY3Tq0tLfuzIDXiwF2EnppBTb24XwaoFEaenmiZ47QmeObrAUdPUtCGhxTjLyHiBTNPp5v957/1EMsXL+9NcAvDyf94UUHMBlJSYWAigvDDiEeZtCLwCGTUF7PvfyHQHhAAhQAgQAoQAIUAIEAKEQK8iwF0AHyCVNmzrxIkTe/eWn+ISgGoBgLQfegHE4/F4wjTN0tLS3HAoHm+T5MiQwX6mz+cL+v2BgD8UDOXkhnNzw+FQOBgM5uflFxQU+P0WWgDcMYDo8DdFFLsJDM0x84tSAGHud8zpbpu6TrlFyXwWOirG4gKAQ1/l1rvYWHdt+TuHSX6rE1XFTLnqIALgMnfjPbvT2l89kXQyaR/XA4k6/lHqC4LuC4O6wIDbImQ9u0Z9HSC4y9xN0JWJQGHhxBPKZ05YG2R5BfoUtIJ8dyKAYPniSoq4alX9cK6wAWRTb7xLqpQFbnfw7rnL9UUyr5oKSNs83q2qNRCGD/U2aeGCLh+IaLPodCl0SSWuWbuWVa6klm6o5AFu77eamlv+8u578URSkwBkdYomF3AJoPFQLOazLXABCAnAMXzwVyMlNAGZg4ivBxUC9Oq3JQ1OCBAChAAhQAgQAoQAIUAI9HkEeEeASkEnTPN4TU353vJTpxrShsFNANANEOr/E+AFSCaTba2tOeFw/wH9GWOJZIIzM6AknNIDsQ8EAznBYDgUCofDuXk54ZwQSACBQH5efn4kn8cAwpGw/2+ZvBUgVv9DnzRZ6i9CATn3de2UIlfn5nwZha7V1cOxGCeHmfs8Lw1ZJG4+C0apEt2y5PArbUAIBPpedEYooGoyLyuz5QXkHruq4BdEXtvu56RWFpx7J6aa18n8ANPg/QKliV3F0LkQgkOgj4Pg+q4KeSUBIKi8o4GssHckAMca4DzY4lpOhqBOjhW+2e0YYhSX957nK4qPbqIHNHjgXZaheAwBFjvw+as+Dmho8GQWuCQYLUJAajSOCiBzBzVzAUZSuKoepIogLpMxP7cNAZUHdzUH+P5Ns6m5df/+v7QlkpZt824QhkwEVFmS/O4gDhA6AnAJoJgXAmhyFQoqhuMC0CtcSALo89/IdAOEACFACBAChAAhQAgQAoRAryIgJADcdjfNEzU14AI41ZCG6DNeA5BKQjdAoQKAFFBaXJwfibTGWzGhHqqXmQHE3gb/fygczgPzf05ubjgnFwSAUDAU9Adyc3LzC/JsKBgAqcDpAsgLAcApjTXOfFfTgLw0x7cvg9KcKDYtlE25od3ZctKf7zHZqxx5J/sNJQJJUzm10gzygnaKnWa9mF+cpDbgJRHV5AbdL695uZ0e8nKfWtFKjS1r6y7C9iT5xg1tZwdexcKnwF2uHP4ut74A1PUwiT3ytFBVVF27Hngou93rs5HdC0RKXdaCDA1S+ZjATaakV0FTPRxLP8xeKQwyea+91H1V+8AlAK0KA9P9nOA+hZRqjiBnrMwWeHd4EkgnWjSgVCuw4F4ulDNnZ7l1c4eWHsBYyuQtN5uaW8rLK1rjccvnQ1YPvQqdpRfdAQ3TbsKmgLbJXQAmr8HgiyQUMUjqQJuIFMPEQPFEkpoC9uoXJg1OCBAChAAhQAgQAoQAIUAI9G0EuAQQE7vtXAIoLy+vrwcJgHsAsAAgmUjEk6lUW1tbIBC4aMCAdDqdSEIQIOy2g3RgBPx+n98fDAZyc/LycsK5oAGEw+GcUAgaAvh9/nA4lJeXZ1vYLcCC6EDO/FEBgB1grPLHHADBzZxkfxk6IHZYRRSajr3o3IZnulMCsvrLJesTY2RzBCAvdCUCutixhxZr28PuPzqUXdi2tV1ixUZdm+u4F+1Y0DOyBvmkBOHXpsFtEIKU6nvv3MCv+Ks+b8QL5+sK4UfKK7iw24Pv6Rqgl8472gT6MdDsgIOrsbL1AsBJ4NSVq1/6NXQHhHtxYVCh2jgsXpB5zSAieXxWA4IeXsCBAGauxnBv+oNcop4c52HAm3PJEDgEjmSk06ZlN7W07NlT3tIat3wW/la4AEQrALHevCkglwAsqyRabJqWrluhRoZgabUxAmPuAqCmgH37O5lmTwgQAoQAIUAIEAKEACFACPQiAo4EABvx5olaKASoP9WQSjFeBZBIJlIJ6AUQTyZTbW2tJdFoYSTS0tKi7MeWZdo+KxgIYvhfXm5+Xl4YEgDhP8KhYDAYCPp8digUzM3NxRQArhooyi8a/YlCANj/94QBcqYlSL/O5j3MXpL/rJvSmRBq6XCeX7qt6A4FlK58qT8oLpiVoCvWKVvYaekDai+Z03xxPRcTxXsTrd89pQyCXOqGAcejzof21KULCg61FpppXr+uqgXwQKEkALmv7mAu29nrt+Cc7fLzy5ni3AR/dUseeLNqdCxSMMQ2udd6rzQHfAi5BOCt9UDRQo8hkAephXGsH567FhKAYz+QUYh89t7ZuBMHxG3JpxinarK0aVmNzS2739nb3Npq+WwcxZEAnBlAZ00hAbgKAVQaIz5+fCJcO8PwSxwwnoiTBNCLX5c0NCFACBAChAAhQAgQAoQAIdDXEZCFAMCPTNs+XnOifO+++vpTKcbAAcBdAAn+icfj6XTqkksGm2Y6Ho9jCT9jhs9nYfhfXk5ubl5uLkQAQgYg3/+HFIAAtAG0gkEuAUABAFgAkPeDfwA7AHAWBzvVJu+X5jQAEIIAbHhLQ3m2HHUvi0cGjcNmJNTzIgG9SNx1tvJ4Y5c+D0t3BAq5Zy73aDOpobgrQXsdHzfnhTLGX12bT0hS5wzjghY4n61iX7uG1/cuL+DwWP125V04l3aXGGiEWRXhY9CCSylR1eqZoobA0yHU/N40e7+m+XD1QgMUnRBoJdDUh3ZFGvyFe8Xb83ekUzzbMMsbjP0ehJQkr4WJjLKThCZWKKuCc1eexQIJwLLtxubmnTvfaWltAwkAJQ+tLMLA+cAbYDU1NsVih2wuAViWlcJYB00Fg2gI6Gqh+mOQC6CvfxPT/AkBQoAQIAQIAUKAECAECIFzgkD5vr8cOhQT8fsWLwTYtw8KAdJp4P1i/z+dSCSbm08XFRdGS0pONzUZBoOgcsOwTCsYCoRDoZxQMBcMAPk5OWH+D/j/gwFQAHw+27TAJpCbmwNRgGgBQEqDbQC4DoC1zfCPKaueEQH8oeQ/KsROwONQQ0E+VWG83Bp1m9g5pZSx+iLPL1sCHVJJLgE4G+seNUHRR+fSgq86Wf4Ow1dhAEgvtbx/qVdk0FGYgJZrqDegk9jgLAXzTaeZacAZrm71qERkjdmTV8bR5MSyb+w7z6Mk1R4VQEkt2XwNznwz8g+03gya/V4ueubE3fKI+L2GnYMY1xN0b4F6aOBmIZAv4yVzdvFRjEDhSYlBetGBAE1PH1SFDPzBddwK6RSXAFp27th1urnF9FmobYAKIOL99KIPs6mpiWcBQEcAyzJTIA4omYw7M8A/AHKEFNDEjZAL4Jx8a9JFCAFCgBAgBAgBQoAQIAQIgT6LQPm+/SABmCZLpaEQ4GTtvvJ9dXWn0mAq5hkA8XgiCdv+iXj80ssG27Z1uvG0ZRsm5PeZPp+VEw7nw+5/OCcvJz8/PyeckxMG/38oFAz4Az6/z/bZpmnyRMAcLgBgEwDM/+fkH/+cFjoAUlHZFBC2XuFwFfaXuanr2ewX5ei8cVo7RgBtuTyeeTE6Umq4qKxCEH9ROQUY5y8ppS5MiJNw69q1y+zdHBZHuBk1IpNWufnqiiakyGOvALRQINF3WRUAN0G2+Y3JFALB8D2Mn9sOUngXWEaBG/Ri4kJb0PoROmRdlVHwAL/25Az3/csEBO6tSGNnAHeuocPQ0aTPLy2DAJCK4zRd1B01HlmmgfeoaTCqYl87StxhOwYBFIlUMgJeVwlBfK9e/B0OM9ISQxlhKTs2cmzgCTINhoUAb7218/TpFtOGLACRzqAjwAUniANsaozFKiELAFwApu4CkJqY7AigAgL5ylEWQJ/9JqaJEwKEACFACBAChAAhQAgQAucEAXABxGK4xS6zAPbV1dWn0iyZBBtAnGsAba1tubk5AwaUnm5ugmwz3MuHvf1AJC8vkp+XAzGAuXkQAxCEhgChsB8+Pp/Ptm3LtqyAPxAOh7H1n8lpv4luAFnOzGeANQEuns2nxv9fWrNdwGQ6shWD1arNM/v5Kee8w8uVlMB3cGGTWO8/l305nGA/ThpFmp00+WOynftMeZWs2/L6oU44nxjBW9GAB2umBumClz93XTojw0+erlopeloqeBQMz3y52KBaG7iNEuiZz3IvasJOV78MPp/hVvD05HOXcAhziCToAn8hZGQsWTbMs1QNuNQEZxC45RSn4/rP1BI76GvWA5RRuAQAhQBvvrmj6XSzngUgBQ5RmsL1HRuyACpFU0DLtsAFgK+BbJnB5aeUUoJEO800SySTd8/+4Tn55jg7FzFONbWdnZEugFEqKmte3f3RzgPVBz46eaz2dEtbMui3+vcLlw0qvLYsOv7qQSMvK7oApklTIAQIAUKAECAECAFCgBD4XCOgZQEw07aOnzhRXl5+su5UCgsBeDFAvA0KAgYM6B8OhxoaT/ls2P83DdNn+3LzciJ5+ZFIXn5+bm5ubg60AQjCP0FRAmDbto+3APT5feFQCFMATVPu/HPuopi29AXIjWy1L92FJRJMTiO6elA9EqiszLAdvue6pHeobKMpepkRDuiqTtdSAFAwcEr0M5mzU9bubNd7sXDKyR2JxFuor+LiZAZ2une2AAAgAElEQVSCBwsBOFrfQaBx3PWe/XaXypBtWVTlv96bUB6I2+ft1V3IoxwkNf0kyxK40HMSEFzSA3fL84/WhsCly+iZEBIHoSi4R+LPqjJnIPN37kWLl8CpOs0f4NFLWba/8fTpP//5rcamJicLQBB7R3xJg2XAamxqjB2K+XxYCMAlALQecJUM/g2FALoWIUIBEonkXJIAuvB1cZYPWb89tvKld3e8V9XxuGOGl878hxG3jL38LF+ehiMECAFCgBAgBAgBQoAQIAS6jED5vv2xWCWvIWfMsrAjQO3JulSaCQUgnmhrbQsG/RdffFFLS2s8EYdIf8ZM0wwEgwUFkYL8/IJIfn5+Xk5OODcMnQCDQX8gADEAPtuWLQCYP+DLCecqwq9yzFAUQBUAOwKKkADJPZGiKe+3t7K/wztVtdyS/Ttct4sItc9XBdfFkTtgtcKQryXPZWWzmfPRY/C0C2QWt7t2pcXlMoZrZwR1HA4i6y0yUgmc8bIHAXivl4GIJ32RO/zxkh2thGOy0D0gGtodo6FXOmSfYTbZBY/0PCrSW+KUGPByfrgHT72JnhChYEhbttV0uvX1P/2psbHRZwfcs3GKAYDdm2YTbwpo2T4oBDAtno0hdTHxsmClhLyWiNdkiQS5ALr4Zp+lwyoqa36yeue2fUcZY/3yAjd97dLrRg684rKii4tzQgG7uTXx8Ymm/ZU1r1cc3fjmB7UNrYyxcVcO/On0a8kRcJZWgIYhBAgBQoAQIAQIAUKAEOgeAjwLoFJYjHkc4N69e2tr65IgAcSxE0CiLREtLY5EIg0NDcjUTcOwbTucE+7Xr7AwPxIpiETy83LD4Zzc3FAwFAxiEQCvALAty7QMg/n9/nA4zIvAYZ9ZbfjLPyDLl2H/bnu4XvqtbXWLPXKnFCALcfUyT4lOuxzXS+b1cADBuvi+vR4bB9QZ/smIl89oRqCP7vol/CXDaq/1onOxXvXzLCRaRgCoxMPsz4OsLZC7+qL+gusZKt/O8QoojuoQ9ixChnZHuruBewsUiXWxehU3oM1SO0AjufwAfdXc9gR+DVkVkJXtoztf3ZL7D1k0HLHrrkkq8BMuGbhtHc7SiAwBeXmZXcCPt312Y1PLtu2vNzQ0+nwBUc7g9SPwDX7DwDhAy7bRBSAfNrw+ymVaB0VULPgvqBCge19/Z3j0s384+MMntjPGBhblzJ8yasaNwzsecNWW95atKz9a08QY+/ndY+/4+6FnOAE6nRAgBAgBQoAQIAQIAUKAEOguAtgRAJmRaZknamv37ik/UVMLvQCT8E883maZ1sUXX5RMJVpaWmFPkh/p9/kikfyion6FkcJIQR7UAYRzc/JyQrwNoM/n86EBwIIyAMYlgFAorKUAaq5/sf0vqp0xIq7DzWGH63kOa69bnAuWLCFwOiFU7eCQWXnC9R3BQWss4NrM7qiyQDfg605yLbJOUV2XOxxvIHPm2R0FHukhC8HV5QpsOqC0FSeDwLUO2iBqth4hhV/W5Y3HabtrAtyzcRs1xNG4wa66A6rVk3PUFQl5rxC8lynCOAvfkVMjM7bRreboG/s4Rfed81XIfGIduYqlfbavoan5j9u2NTQ2+HxBrCKQ+Yt8NJmPwF0AXAKAOEAuATiXE+X/mmIj7lBKAIm7Z8/u7pfAeTy+D2cBPLXxLz/+jx2MsekTypb+05iQHzo9dvppbk0sWLVj9dYDjLGffX/MnJu+1OkpdAAhQAgQAoQAIUAIEAKEACFwFhEQLgD04YMEULNn994TJ2qSqVQiCVmAyUSisKCwsLCgsakRyD/fwLcsMxQK9ivqV1JUXAhlAHl5ubk5YWgG4PdDFQC0AbBMIQBAB0DDZ/vC4RA3EDgfafrXEgClpdlzj8oHLX+e1UXuMud34DH3EGdZaO2uGM9AWWN02u+yCAod2OjFiXxLWjr9Bbd3neUOnWt3wTutq3eKFNpJv3fodYcl+l25EL8ldz/CbBf1SgBetUe6ALJ3MXSzb5cY0UmBRQe/5t0dHPzlldXjlN1eoksBmVGNmlwBGKME8N+v/fFUQwMvBPA8wELVcBUCWMIFoBscuFeGNyXQJSHZQZFcAGfxu7GjodT+/5LvXTt38hXdveqTG/Y/+Oud5AXoLm50PCFACBAChAAhQAgQAoTAmSPgSAAmSAA1NbW7d+85fuJEMpmCRgBtsO0/YMAAk6WbW1tMU6QAWLYVyc+LlhSXFBVHCiJcAMjJCYdCoVDQ77f9fsuybdu0TNPiLQBBAuBxgLzvH2cx4gNESHYBUKUAqhwgG9PuwB7gYWquGvkzh6rTETrgrt7MOaTB6sa15nx4FWCCuoThps0KH+8uvPBPuO3ljm+9Q2nC2fx3KtP1W/ay+6xwZFMKHLUjo1DCFaPg4eHZxufDt6tliN+6SjcEmKqwn7d5EEN4n6ROMxrk3WWYLFD4wEoWsX4eqSJtW/7GpuY/vPbfdXWn/D7MApCQq/4I3AADLgBoChizLDtaUmLaFu8sqGIy+KlmSrJ+mQkgCgHIBdDpe3rGB1RU1nz9nhf/r67TM/6P11cqwJ+X30y5AGe8JjQAIUAIEAKEACFACBAChEBXERCFAFBkbIIEcLJ29zu7q6tPJFKpRDze1taWl5dXXFzSfLopDb0AoarfMIxgMFDUryBaEi0uLuIxAHm5ueFwCNoA+P1+C4oATNu0eOcA6P0HhQA+fzgcNAzZEZ0nnKvyf9X4zwn+a7fuu6u3dnaOc9FmN2nUXf3ui3ncCF2ciYfn6wkIKaSu6iMnwsvN3cw+o7xcniSpcXYhQB8Rz9DZNmySZ1Br14zcO+far6Td3bP571R7uIIKHeaM1gyRrC/iF3DqqGkI3iyS9zX/gSvhD/UHdZr8kztFkMsxWhaDC0LtL1mtEE7dB9+eF04InLqzXmnL9DU1t7zyhz/U19X7fQGojRCQoXbgrKNp2U2NDbFYzLbskmiJiVkAvCKFtwPgL47pLJBqDWgYRiKRmEuFAF1833p82KSFW7btOzp9Qtnjs7/e40EYY/Oe/vPqrQfGXTlw0+Ibz2QcOpcQIAQIAUKAECAECAFCgBDoOgIgAcQqWTolJIDamt279xw7Vp1IptribSyVLimNBvz+luZm0wRjP5AVw8jJyelfUlwajfYrKsyHbgBQBRAKBYM+n+0LWH7LtEybNw7EJoCGYfh8VghcACgBYOUyUBpocYbdzkXns67PvW8c6dm4dhF7/Q4yreRdvD+XBADLo0rHvb9RDFqwYrU33vGVOq9r4Oe7FJF0WuXk67/S0wQ565YpiO0HKDhySnvFCO6CCuTSas5asz53jYKSOTSbfbY2BXy33SVTOCZ+b4Kjg7wruxDOtm1fU3Pzy6/8oa6uzu8PyAYHOAJmAYh/m5bFswAOiThASN8QD4fqiyElACGGKP0mkSQXQBdfm54etn577HvLXhtYlLN3xZRQoEv1/+1dqrktcdVd647WNP16/jepU2BPF4TOIwQIAUKAECAECAFCgBDoHgJQCAASAGYBGDUnT77zzu5jnx6LJ0ACCIVCJcUlba2t6XTKBGe6aZqmbdkFBQX9S0tKS6KF/QrAA5CXi0UAQZ/f9vkgMABEANNyKv+Zz2cHQyETJACeZQbOAF7SDIXN/CddZJra/YFBWqfU3bv18390lgQ5OSkOBu4p4x/ds223xsHtU/A4KVRcn8u0zoCtax++y6xdUU+8V/vcmW58XAjc+84ey4d8H1rbqwg/fBgwEhAvybstwIGplNeAIcQAd0CjSOFXk9Q37fVgAs3DoFXpZys5QW1AdHxwrYcwH2T4U9LuqUo9hEcjyon5fL6GxtMvv/rKydo66Agge17o68t3+tNcAmiMxSpt2yopiZqWqXwP8LQLFFJO0wxRfgB3GI8n582lOMDefLWvv3/zjveq/n3W32bP/z/5zsRp5a97JzBw/aYbr882q1Vb3vvnFW+MGV76ysMTe3PWNDYhQAgQAoQAIUAIEAKEACEgENAKASDlDySAXbuOHj0W5/0ASoqKwjk5p5uaYCvfgh19xlhOTm40WtI/WhItKYIgAKgCyIEiAOwEaJoM2L9lwRnCAsBY2u/3BYNYCJA2TVEFwPlPFgmgr3P7Lj5eHUgAOEKn5fFZ4/bU1bMG/AnPuavRInoHPDKAYuVqHx7pPb8m/4O7MF8SeeTzrnvrvKgD0v/VJNqt9hfk3MlQ4Fxdc/57rRTtpxiq38hTsgYouECBU9ySk6f6IYuRQ1wmzXx+X0Nj8++3bq2trQUJAM0FbrEEb4RnATTFKmM27whgWloWgJokmmi4dOZMyWCJBLkAuvjy9egwTAHolxc4/F93Zh/g4zdH//Dd97ssATDGhvzjM7UNrRdOIsCRX1x31fwdrHT62ooV43N7BBOddBYQaHl11uCpz9QxVjBxdcWaW0tb3109964F6/fUwdjB0vFLN83YN2nq6ip2zeN7X5s1+CxcsY8MsWVavynPM8ZuWde6kgpour9or84ITH2OMXbb2qY147t/+jk+o/Ovo9jyMSPvP8jY0CXv77hnyDmeHl2OECAECIG+iwCXAA6JnXnLqD1Zv2vX7k+OfhJPxH2WPSAajScSLW1tlu1DCcAyjcJ+hf1Lo6VRngWYH8nNDefk5GAjQNtn+cAoAK0AeA4A1wBMIDY+vxUMBHksADAlncX1XfTO0cw7qBHocfmANnXO1jM9GNmzA3Sm7Ako0NEw01Ct7nzkaXwHXp3nMTNIJSJDAvDm72Wdr9v8j44D4SyQeofesBD3znnBAn48RQr8Z4Kji0QBfHR15DwxA3prQBQ10MphppnltxuaWl7a8vKJmhpfMIDkPZ0CHQVtE3xcDMm0uARwyLas4pJiy7LgMEgBkBOFYzBpQKozMiuQJIDefSUfW1e+6Jl3OkoBOPKn0XPff5+xSXOmPjZaTcaOFIaC7UwNEwEeuvMr904Zdaazl+zIGSdSOvTK2+c8/MAdIwu6OLhkCGWLK/bNvryLJ9FhZxmB+i3TRk15vp4NmfH7nY+MLWCJbT8qnbCqRV0lOOPVfYPnDVv4bp/hcmcNIJIAzgzKviUBdP51RBLAmT0PdDYhQAh8bhFQHQGAf1jmybq6nTt3ffTJx6lkOj8/vyA/r7GpiaWZ7fcD4zCNYNBfUlQ0cODA0pKifoWFkfwI7wQQ9IMHwPYZtmWbSP45/+c9BDm4fp8VCAZNk28ie3dTP7fw94Eb78iqoO1iI4PVKgA0quykBHQU6M9ZuCMcdNCjMGNv32VhEMRf/UwzMehMX083dDF7twAha/XVPUBwBaoDKjGR/9FVz+8IBWnu7WfMsq2G060vbfn98ZpaXyDAIzBAGjNSPOpQfMDRYBh2Y1NT7NAhn88qLuYSABa8yBnzcI00BingHHhpBdQLUBZA775Rty5+5eVdH/7nfd/6zjcuy36lt7bk/9tRxkILn/zH+7q2M/vbP1V+99E/3jD6khcWZq0V6M4dZUoA4uyCW9a9v/LGrqkAn2xY8m8vt3zxu/N/MCbSnYvTsWcNgdjycSPvryidvPJPa2+5iI/65rwB41e0Mha5fe22JV8N1TSzEUMCb69Y9pvy4PWLHpxUetYufeEPRBLAma1R35IAWKdfRyQBnNnzQGcTAoTA5xYBLATgieTMsK3ak3U73tpx5KOPbJ8/WlKSTidbmlt8ts+0LeBnppmXm9u/NHrxRReVFBUWFBTk5+eHQ6FAMOD32T6g/9ANEFgMGgB4HQA0BWTMts1AMABNBc/q53NSMnBWMeveYB1IABCAn63RHzLtTrMdsCQBAwDk0e2GHGROWssJdDsO2rk/oSmI8IHMFABnvh13B9QYuyunATr3IZmXR4gUhzQzmWHZrOF06+9e2lJdU+vzB2TnAO4CUFPipxqYBXAoZvnMEpAAbOchx+AMnhFhmrxXIH4wUBMkgOTds3/YvQU+r0cbp5razusEunfxkTPXHj7WsPsXU/7monbYsZAA8pb8fOrci7s0+F8/qb/6B+uG9M+rWDm1Syd0cJBkRxNXffjotxireW/7r++f+YtyOGPsigO/nx490wvQ+ecJAeK9CniC4syewT4mAXR6syQBdAoRHUAIEAKEQDYEyvftj8UqsbOaYZm1dXVvvfnWkQ8/ysvL69evX3Pz6WQi6bNt07KZwXy2VVzc76IBAwcMKC3q1y+Sn5+XlxuEVoABvw3mf/wYXCwweOIftwGYjKVt2wwGuZWAPp9zBJyHoKOi//bL+AXnVY4Dvftee9A6RgR5hGZNyFoEIY7zdFXwHCpLDbjhXyfk/Gx1MLgALKOhqXXz77ZU19T4AkEhAfBABXj3xLm8N6eJcYAxy7a4BGCpjoygpvHIQEOGaEofgDASJJIpkgB68fWK3rK6pS1Zte677fUCOPLbtVf8ZwPMwM9YGyz74GGDlsz75qQB0Aol66e5NVE65T+Dfqt6/fQznXoWdvTyzJyb1jPGRjy8d9c94EtoOfzqiqVPr9my82BVK2izBUNvfODJp+4ZXSQu7nLeDi5fMvLax44wxsY9cXDrHbAj3fLqjNKpz7UwFrzluSMrJ4GzoDW24adzHnr2zQP1CShTH3n7opVLpg/NLpIcfno02Nej83fu/Idtd894aHOshdmlExe98MQ9mumgZseq++ctWVcuBrz5x48+Nmu0GvCTDQtnyMuxYPTL4+6c+fCcO8vw992ZDNzOkd8+NO9fVmyPgck+MnTcHYt+s1htqtfvWHXvvGUvlldzB35k6LiJ0x74yZxxUZsJlG5c88Hy4MLb7noWSvSDI6eveWH55KjTJqLDwRlj/Dbl+PxGHlj54I2lTK4jL2/uf/CFe2b+YHWFUwXA2O0ba1eVIZKuou5E3a5fzbvv0Q0VVXB0oHTU2OmLnlx4A5d++GQW/+f2g5AmECgdNWXRmsUStCwPXs3LCydPe5rf1+BJD6/9Vf9lpVPXOxX4Yh2d54qxI8uvvOrBA4w5JST1FaufWrzimTfKq+vhCnDRZWsf/c6QAF5PkLdxT1SuHfbcXTMXbzgCj9WQiQvXuB8G90ymvDXmTm8WQE8WXULBImVjv3PPvy6dPpInX3Q8FK574AevH/7ee3O/f896WJXg4LH3PPLsovEtG+4WTwKLfHn6E8+vmIgODnGbpff+qeL67fI2L5q8+Nlfzr5GGnM6eSsF2uNX16/9u21iXe7cWLvihk5fZ8ZY/Sv33/Td5RX1HNufbrxl95XTPFkA7scmMnTyjMeeePBb7VhLOvsCgVvWH2z4hpn1yLJFYxEN/aPKW655/MBrs6RAeWDJiCvhO2fwgh3vLjoikgu0uqSWA6um37Rw02EwxXz5npUPFy4c/5CeBYBrFJ2/88ADQXHklx/e+yf+7dfhxFpfmXXlzaurg2Meefv1GVQDdab/bUTnEwKEwIWOAHYEEHXIIAHUv/HnNz7+5OPi4mggAL0ADRPM/Vi8n5uTM2Bg6UUD+kM7wMJ++fl5OTnhYCDg9/lsLgHwNoDoAMD/Ex/hAgj4SAK40B+IPjg/j0/B245Aqzpx/crN5jU1gm/mt+Nh8Hoi5GHA0rVTRNNLWR1gGMwyjMbmtk2bXqo+wSUAvAJXL+SJmJEBzpmmptOHDh2ybTMa5XGAsl+mTP7DVhp8qYTtQPwJsgDmUEeAXnuI8yetYoyd2jSjvSscWbv2iv/iEoD+sfKWLJ86t/26gE6H7eoNeSWAlupX7p9w84ojDEjLp8vGwDiNz08rnbbZM2Jk+tqDIvzPW3z75rxLx68ABnfjmg/W3RaRfw3cuvbA6skRxsT/bvYOeNva99aMz6ICSOoYKY3WV1VrZ41csm/bPWWcMq2Y8OV5uxLuEdUMs85/0ppPn7st0O3JtLw6Zygk6rk/I5e+v23uEMYkFdF/y2nJUCYlAFYajVQhv8VP5PaN5atu4Pfd8eDZb3Pi6vo1twbdEgCTVF+bR3YJ4PCqbw770dvumxHIZJ+MNlv3WY0v3z30pme1+2KRgkB9XWs3JYCDi4eNWXq4HXgVN2bR0oLqKh5zKD9yCRjrfCbdfQKzQSGXtdOHWbwdGU8vGzxmdN2OXS7EZm398PHRtnObkdLS+ir9YRu1eO/O2UP5PXfyVoq3JnDrrIlbV6znVxHpd529zq2vzCq7ebVrXpFgfX2Lphxle2wYc95Hz/p1dsXs7y/TblYbcPs9kcm/amFszCMHX5+BGsG7D101eilXAPbtXViWkQVw+OlvDFu4RxsiUhCpr6vX4gDFKdfMmpFYsQqPhPflhk4nJq/FRi/7cOsPPk/FNZ4lpr8SAoTA5wMB2REAfACGZdXW1f35T28cP3G8JFqaTCTi8TYLsv2gH6BhGkX9+l0y6OKB/aMlxcUFBYV5+bnhYJC3AcDtfxH+J4sALNADRPJfyrYtv58kgM/HU3Vu77LjxgqZ+/9idoqxe3QpUZmg3YN2pOckt1WhXYHL4F0wmlraNm56qfo4SAA4uuD/YopCAmCGedotAfCgATE4hgJw046YoZ6smUjE754z59zCf0ZX62OFAJ26AFiyYd/uw3XFQ8oKWUv14d/85p1H9ycBobFfOzV/RFaoesMF4LlQ5FsLXnh2kdpFP/LC8lf73zDlmrJIsOXgsuvGPASVAmOf+nDDdPhfvZn5W7vml074BUTT37Fu4+CHrlsCO883rDy68RZguoonj7r392v/aRg7tun+m+7ZUM9Y4PaNh1fdIPZ7nQlJCYCxyKQVW5ffWFCz5b6/n7UZOMrklVVrb8ltWX97ZOYmxtioB3e9fu+IYOu7SyeMfqhCUgJFjyc+U7/mO0HWWFXx4s/f/uKiGV/u/mQk2YjcvrZ8xeQIq9s8a9i05+rETKpk0vjCfTsWlLGWuoPb/3Nz4vZ7b9RRYuzLCzY8+8My9t6v7pjwGPCNIffuev/BEQ6TyT64c5sFY5esffz24aGa9zb9nwPXPDBrpM3cEgAPOc/i71BIimj31hemDpi+AWSIbz285qnby4InD2x67uDVHBl5p3K2n25aMOFHm2CH/5Z1VStv9EZVVv/iurL5O2Ao7xqpHP4uuQBY445nVx0bOeWGkRcFWc2GmVdMBfoanLW15nHIypQWbsaCYxdtfPzO4ez9f5/67eUHgeAu2rF3wVDGujCTbj6BCorLp695ftG1Rc3H3tjwahCXtfOhFEuUSL71k6/ymwKwJj/xhyeuz1FPQnDGq/WPfE2/zYKJK15/9PrCulfunjAL3hEmpSvGWIdvpfPWMMaiY2+7/vLQ4EmL7r0eHsUOT6xa9c1LuCqUcWnZEcB5bMRa7112102cObcbCNrhFdX7K6+472czb15RoRuR9K8nuRyKdUvZSIgC3q+j7fMGfBtCMTLeO6cjgLNGjAVG3jDl6gHs6llPTC+TXyztTqz1lXlXTllRXXTDE69uvINcAGf03+x0MiFACPQBBDIlgDfeeLOhsTGSX3C6+TRLp3i8v5lOpQOBwMAB/YcMGjSgf7SouF9+fn5OGCwA0AgAJAAn/1/u/cOP5L5lEpoF2CQB9IFHgqbYdQQ673YoxzIM43Rr24aNvwMXgD/kkgDUX8ARAFU0XAL4q21b0WjUNKGOxkn+47kdjgtA9NQUekA8kZhHLoCur193j+w8C8AzYjI2/47XVjYxNnjE/ie/ltUH0BtZAJ5ZBEZOX7le2pI9v8uopM0SwZ2xEzt+ddXaW7mH+eDSMVeBCxdst4uwo4FiHdPXNq3I6DqmyMwNK6s23sKt19JAzinTNRtmRsBwzm5dW7t6Mh+wZf2UyMwtMs5ABuOx0hvuXfHw/G+VBZTxvpuTObjsyjEPgXH9wb377sXN2D0PlX1jaTXjM7l89eTLZm0HB1vZHU+t+cmUUVGNKUuUSu/904cPgvrgsHQUUzoZXN2mywIt18ZVCNBVCWDz9MC0F5hrQ1WOJyejzfaTFROGztv1f3k4+sldHwk4c9ao9YWbBkx/WWvF1zUJwD2utwpdSQCqSoVVPfvtS+4G0FHX6MJMerjowRm/r39krHt+XRhK0UvVklBiy8Clfys8Il6s1G3euObTdeBVYUyip9SQTt5K9dY41TfZv7s8r3Pj81NLp73KLTzy0gpSoRzJx8ZZayZptuPF6OCL0nPFhHx/nSsyudU/avG7O2d7vwSl7CJeBM9fvYpkxUOXjFtWxZj2JIt3NosEMHTRvh3zubGIMdbtiXX3vxzoeEKAECAE+hgCIAHEYjye3DAt80TtyV27drW0thqm1dzcbAOLh9p+wzDy8yNDhgwacvHFUegFUJCTmxsKhgI+P8QAWoZl2Zzww26nLAHgtQDCoZy2fCZIAB3kvHcBuQsq/O+CmkwXwOvoEN3Ezo8T284db7Bn+uVFr3u3K769C2NvCFeXPb4vLo7vKCjAM2SnyYNnCM9ZOJ1LAPENm39Xffy4zxcSbThVFYC8Wb7Jb54+zQsBLFNKAM4ERIMNyAIQr5bseAh/JwngLCxVB0N03hHAc3Ly3e/f8ua6JGMjRv116VeyWkt7oyOAiANkzWpPHgtrgefKUt59lVVQaS8/qqt21i5cLjsxVgTgiWp3+rnWlZPEWB328fLuXbsGWde6cpjYe8+yCoIoHn524rV3/1H6xjFHYM6YiLZ5fkvXJqPvFnouxwley64FV054UvnYodR/zbLJg7kQkOUe3Vyok8HlbWrSiTaFnkgAEtjSBdsqF41034/i3mvq10wUiklGSIRzSrahJD2W1LdLEoDIAth9oJpnE8iP7EivuDH6tPnHLRPIq0hTABzhmUk3n0A5vsZ41by6MFTmuqsEBEdI8lg2Or/NTt/KbG8NTrvj11k9kxoZlpoFrkI2hLNN2Fm97l9RQqQsJK6nUxo9+LZ/vagCUHqKB/AsT7Lk9h1/gynLia4LdDyx3v3vEhqdECAECIHzjYAmATDDtGpOntxXUdHY2OYKMYYAACAASURBVNjWFk+lUmDlN800S/v9vv6l0UsvHXLxwAFcASgIh8NQAgAWAKD6lmXzQoC0KAYAPoJBgPAxDCgEsG1b9E4733dN19cRyOD/Lng6UAHa/1Waaz2KxIvedc5uttMIz7OP3qVs/4zlyy4BXEgaDeT8NbfFN2z6XXX1CV8gpHoIauBzxHgWwOnTTVwC4C4Ay3QXAsDrxJHk3QF4fgB/x+BnJAH07qv92LryRc+8M31C2eOzv57tStUrF22vKPvCpFGDroz62cmjK//jTSwEGHzLjfv/98Csk5v39J9Xbz3w0J1fuXcK7qKfwSdbWLrc5cMtOKeSNnD5uIljLw3W71332/LWzEpatw34yJPXXrWAdxaAm1mwrWIR+NV7VQIIlkZlQqG47hd/vPXFWXwTseXIK//2/81ZuvkT8ZvInRsPrLgh0AUKp4OrWHrkolJPwcKUFR8u/hYcW1+xeuFd9zyrsvhkrljXJYDsgw+WVQb6RqWa3JlIADpblgP2UALQh5K0sOsSgCMb2QUjr795ZCn78I+rt0O05JlJAJ6Z9HDRb9PUEAlTF4bqQAJYXLFvNrrHuy0BdPpWticBdHZiNglA8t6eSQBncsXsEgCrEnab0cs+fPLEWB4egTVBgGXnEgATYhZJAGfw3xx0KiFACHweEYA4wEMxJBC8I0D9//zPuzU1NW2tCWDwPNsvzdL5ueFLB18yZMjgAQMG9CuM5OfnBwNBoP9QA2BCHzNZCMAbAnJKInoB8LB0BhKAZbWbiv15hL6P3/OFRLAvfChThmG1tMY3bHqpqrrGFwjwYEJu53d6GwKHB23EMpsaoCOAz7ajJSWmaSmoZVkNM0ypemADQpEuSBJALz8JFZU1X7/nxX55gcP/dWe2S1U/OXfTg0By3J/LRux67GvD2vn2G/KPz9Q2tP55+c0jL/NQ3u7fTBYJQPl+eWUvE8wz8E9bP10+Di7QlUKAT1ZPHsot8aWlkaoqSN5SxFWe3v1CgHFPVG69g/sipLmX2+9HSuuytjPcHhD1by6fdsv926GomvOZbk5GXrfdmmd13dbYhvtunvpszCmQlsxE1ntr9m8sBOhkcOXQvn7FBy9O98Ym9kQCcDzzTxzdeId7RMn6el4IwDZN63e7nsOfxcreDltzkt7aLQRo1wWQpRDAO5MeLnrp7Nc+XHyN+8nqwlBnJAE4jTnLl1x27WNVMhZBXrf9t7IdCaDTE7MUAjCpCQohJostooNCgE6vmHh5ZoS3IOlqIQCv9MH4jxsX3Hts6WN7mINDhgSQpRBAukI6kQB6MrHufwPTGYQAIUAI9B0EhAQgmwKerK/bv/9/qquqkomUbdnA5sHbb/YvLRn6hS9cMuiikmhxQX5+bk4udAHwWbbtQ5nANHnlP9+NFP+GBmbCrGykU5YNoQJ9BxiaKSFwFhEACaC1Nf4iSgD+ADdQwDY+2CUwgJDXRYAwYFmNvCmgX0gAppQA4HCck2FCIYCwEoCQwPMBDRaPU0eAs7hq2Ya6/v7NO96r+vdZfzvjxuEZv297/w/b5//26M5P21p4CGCkOO/6m6799/81JNLOV9+qLe/984o3xgwvfeXhiWdh4pI6ikKAlk93/ub+u5duA46MVcfqf8FP33j4qRsCLVWb54zkAXiZlbSKGKvy7FGLK7aWLiiFsnynfl6RE28coB51pt2aHgf4+MalN0eO/Hzat5dCWhi7bW39mvG2K05s5e1Q6t9af/j9/95w8Av33DKSsbdXLNxXduetY4ZGgjx1v3TqahVv3s3J6CF56x8YWxpkiZb6gzvW7WyZNP2G6JENj73IxmOUHWNHnrzuqgU7VEaaFgs3a+0vf3wlU6GGEreOB3cSE2QcYMunr/xi3vvfen3x9T2MA3SS80QcYPOxV35x34Fvbl1ygxO8J8ILVRwgEz0I3A+fMkhHbl+77bFxBXXlT4mwQ2cjVzLJ4Pindj55Y2HdGz+aeufzXP4SCEiIxix+9/XZg1lrxdIJX4VYx+64ADLjAN/6yS1T1/PLeP0IrGtPoMqTE3GArG7fc8teCD64atZg5Ypvf6gzkgBYwcTlW/91UsGRn0+dvIx7akRSvRTm2n0rO5MA2j0xIw7QWSaZIrll2pApz0ODPW8coAy21J+Nzr9AVNPQjNQ9VYuU8U0nIglLS6NVVZDEocU0dBoH+Mysm5ZshzKTTiQAp5tpNyZ2Fr6TaQhCgBAgBC5UBLApIDqNDcusq6/fs7f82KfHLBNaAWCcXygYGjJ48NAvXHbxxQOLivrl5eaEgkEbQgBlDCDXADg/SWmNAMHVjMyEJIALdf1pXucGASkBbH7pWFWN3x/EFoLSBeAkIoAPwDIbG5scCcAy07KvoeoA6HUByACFeCI+jzoC9OqSrt8e+96y1wYW5ez95ZSQ32kB34OLNrcmrpq17mhN06/nf/OWsWcjgVpKABmTKbhl3fsrbyxgiR0/uuS6Va4WYWNGF+zYdaTd/wFdvXpC2ZxtPKOdZ2spR8CIRTveWjDUZuzg8nFX3c+pnfaJdNYUMGOKTvZY/cszh98kUta1wwTly3aPohAACsW7NRl2cPm1Yx6UBQ7qWhg64OTVa5PwFgJ4b8OZCcyl/cEZY2/eXzZ+ud4W0aG1PXEBMJbYsXDodU97WhzKDfask+l6U8BIpKC+HqQiFYOX2W1OmkSEBKCeHIXRyGtGVbxd3i0JILMpYOTyIS0x6AmvZtLNRa96duIld//RvXAqj7Cz5+fMJADP0zJqccVOqB3o/K1sRwLo/ETomOhuClgw+PKWIzG9KWDdqzOGTeU6oP7J3hSwC1dk2d/f7E0BxRUT235UOmEV5kW4wywyAM9oCnj5kMGxw0c6lwBY5xN7ZVa/m1czTAP9Wg++0ekUQoAQIAT6EgLcBVDJG5SDg/9kXd2uXbuPHz9h2z6s7WeGUVxYOHz4sMsvu7R/tH9hYV44FPL7wQBg8whA/HDmz1mN/CDBkR7lFI8MJBdAX3o2PidzPScVDcoF8Luq6lqfIwGkoQUAfISxH943kAC4C8DnixaXmKaZSqdMHhPITTWgEsC7Bo0CZB9BXCpwAZAE0PuP7aSFW7btO9p+IkBXZ4ApAOOuHLhp8Y1dPafj4zLpsV0w9GvfnfPYA3eM4AH+QJKfnzntrvW8uD3y5elPPL9i2K+heXv2PbTi56cO5IniEdnk3Anw18oBPtm2ZP68VVsOQL5gsHTkzT9+9LFZqgehe8oqRm7R1iXNS+Ys3f4JY8EhExeueeKeMY57veXw5n+5a8lvth1EtQLG/Od/XXTP2IsYiz0/87s/erVCZhlGyib+4PFHHxgXVWpMNyYDY9e/ueK++3+2eU8VdBpjLDJ03B0PPP6TW8sCjTsem3LXr94+UI3MJFg68vZFK5dMH8pn6VTX7xq3+fv3AJ52wcg7f/nC8snOTDoYnA8J9QXfvXuduHRw8NhZj6x6ePxFPXQBwIgthzfPn3rfc+U458Dl42Ys/c1i3sWQMVb9x4fuu3fF5oNA9gKloybe9/ijP9Aw9zxan2y4+7a7nt0DjQNHTl/zwvUvlrkKAfiAm2bdOmt1RT2T995/Wel1q1qUf6Ru++KpM5dtq4angi/xjMN3l07b3I0sAD4nz0yWFSy7COiiIwHAMV1/AhlL1O166q65j2wQT1dk1C1Lfvnk9FEiD6LDoc5EAhi66PXFzQ/N5YAELp/8k1W/nH1NF9/K9uMAO3udXcsUHHXH6k2PFvxsCPTVk4kMAHHdwWcWzHzouQqe2givwKLfLJ6UNb208y8Q/lIdePbBaT/F55B/BT246uGJF3X05bVrfmTCL+Dqgxfs27tQxvhnzd2s3/H0rGk/3QQyUHTSw8+suH3fZGh82JkLgF+9w4mJoMT22jScne9oGoUQIAQIgQsFgfJ9FSAB4Ha9adbW1b3zzu7jx4/bFkgAjKWCwcAlgy754oiySy4ZVFzUL5KXGwjwLgDg/IcIAMOwDBOi/9CkzHuYiWwBEXsODufekgDOCX+7UBaL5tFnEeASQEt8w+9+d6yqVhYCOP0P4PXjO/kpljZMvRAA4gDFQw5vKD8QdLW0KB3ARAHxylEWwDl5QDARgDG25HvXzp18Rc+u+eSG/Q/+eidj7OykAPRsEufhrPbJzHmYTM8v2WHXg54Pe+GemS1p8sKd7QU1s44D9i+oqX6uJyOCJzwaxOcaErp5QoAQ+EwjwCWADwSHsMyTdfW73nnneFU1L/I3DZMVFUSGlQ0bPmzYwIH9CyKRcCjggzYAFrQQFBIAmAV440CT0xLZ1I3Hm8uegL0lAZzfxSEB4vzi33euLlwAG3ghgC8QlAEA8m3h9TIgAaQhDrCxqTF26BC4AEqiFsQBptTuv4z/AwlAvLZotQEnQTqeSM6bM7vvwMKMU01tfWi6aqrP/uHgD5+AgLyeqQCK///87rF3/D22pP+cfEgC6JsLTRJAj9eNJIAeQ3cuTxR5gU4zgnN5cboWIUAIEALnHoEsEsCud6qrqmzbb5pGwG9fMmjQl64Y8YXLL4sWF+fkhIOBgG0bPCkQqwB4I3PRmwwjzeAmuCVA9XhP6y4Aos3nfpXpiucbAekCEBIAxgHCBzwzqgiA9weQhQCH/LY/WlJicRcAmgS0l83pg8hfNeEOoKaA526hn9r4lx//x47/GxQ3fULZ0hljQoEu5QI0tyUW/GrH6q0HGGM/+/6YOTd96dzN+IK4EkkAF8QydHsSJAF0GzJ5AkkAPYaOTiQECAFCgBDoNQTKyysOxbgLAGqNuQtg1zvV1dW2BVH/Bfl5w0eUffFLIwYPurggPz8Y9Pt9ftsyLNvm/n8wJmPtP9J+oCqOEYBLANjDPJ20TMoC6LVVpIHbQeCC0Zs0CaD6hHQBwFvDy2awqp/7+9N6HKAvWlJsWRb+kncQAKMNr9lxSwAUB3heXgHlBRhYlDN/yqhsPQJc81q15b1l68qP1jQxxj5/+/8IBUkA5+VRPeOLkgTQYwhJAugxdHQiIUAIEAKEQK8hICUAJw7w7V3vHK8+btvg9r9oYP+rrx41dOjQ0mg0F1IAeR8A6BVgQV0y5/5OozJ0I/O4MuQzIgsAJIAUtBfAmAD6EAKfOwRAAmhpiW/83UvHqk74/SHsCMBYmnN6oQAgkTdMg8cBVvptuwRcADY3AWDfQFn3z7MA8KNeQMYoC+CcP1gVlTU/Wb1z276jjLF+eYGbvnbpdSMHXnFZ0cXFOaGA3dya+PhE0/7Kmtcrjm5884PaBoicG3flwJ9Ov3bkZUXnfLJ0QUKAECAECAFCgBAgBAgBQoDxpoCHkI4YpnWyvv7tt98+Xn3CZ/lycnK+NGLoV66+atCgQf0KC4MBv2WZPtPCCgDDFJX/GgMRkWawV8npDec2EBPA0gySAyHR3Nm9JPQJgc8NAknDsJtb4xs3gQQQCAS1F0FlZ/DXh2tqTVwC8PnskpIodwGkBNuHNwiTO3UXgBqBxZOJebMpC+CcP1brt8dWvvTujvc8Ddm88xgzvHTmP4w4O/3/zvk90gUJAUKAECAECAFCgBAgBD4bCEgJIJVmEO9XW1e7a9eu41UnfD5//9LSr1179ZVXXlFcXJwTCvsDfss0bJP7/3kBgLMDidReEXxeH8B/JIlKOt0DCeCCcXF/Npaa7uI8IiAkgA2bX6qqOhHwB7WpiBIA8a4YzDSwKeAhn8/HXQAWamnYcFNqAe0UApAEcB4XuaKy5tXdH+08UH3go5PHak+3tCWDfqt/v3DZoMJry6Ljrx5EO//ncXXo0oQAIUAIEAKEACFACBACiED5vv0x7gKAnUXLqj15kmcBHA+HwiOGDfvG18f8zd9cnpubH/DzNgC8nh/y/9G9LJLIHWYiUUUXgNi6xKYAmB342XMBkE7Rq6/SZwXediQAxwEgLACQDmAYjY1NUgLgLgAopQGYnaaAJi8EkOqBlN8MigPs1aeRBicECAFCgBAgBAgBQoAQIAT6PALCBQD1+6Zpmydr697eubO6ujpaXPL1r//tV8eMjpaUBIIBn2X5bBv6AHJbP29PrrkAvDBgaJlwAcDWZTr9WZUA+vwTkHEDinV/Vuj32VyinmICWQDNrXFoCnjsRDAQ1CIzZHaG6J8pJYDKmE9kAUgJALM3ZG6gqykgxQGezUWmsQgBQoAQIAQIAUKAECAECIHPLgLQFDAWYykjbRiGbdWdrNu5Y+eJ6mNf/NIXb5gwoazsb3Jzwn6fz7IgBhBhMHgUmUomk2zfKUjWsgCkUUC4ACAa4LOLJd3ZhYVAT+l6b9wFlwDa4hs3bTl27HggGERjv1Y7I7b00wzEsqampspYzFYSAByLrxK+ZTxfwxTVN5ghiFU58UTi7tk/7I0b6KUxjVNNbb00NA1LCBAChAAhQAgQAoQAIUAIEAKZCAgJIG1CNLlp152se+vNNxrq6264Yfzf/93flZQUBf0B7AGA7f043wC5QA4lIgDFX7FjGcQBGrwQQAYEfrYkgAuJW34uHuoLEPBuTkmTAKqOO1kAemUMds/kfpmm002VsUpNAgDRDX6lumyYoAJwPY13ChTaHEskEnMpDvBz8U7QTRIChAAhQAgQAoQAIUAIEAI9QkBIALDJCIX+dbUn33zzzbyc4G1Tb71y5BXhUMC2bWj/J/ccJfcXXcoE93BMycj6Tf6fQGjkAZgFQC6AHi3S5+mkblLrvgJNOy4A0UQT/4VvEVD6ptONXAKQcYDqPeKb/cKJgy4ApykgCHOJRHIuuQD6ykNB8yQECAFCgBAgBAgBQoAQIATOPQLl5RWHKmMsbaQNkABqj5/Yu3v3yFFfnHLL/1NUVGibUP4PEWWm4dB5XpAM5QCK33vd/aopoJQAeM45SQDnfn3pihcGAkoCgCwAXgggumZK9QyL/EEAMU0DCgEqVSGA7cQBYoNNsPynhWggagNEIQB3AVAhwIWx5jQLQoAQIAQIAUKAECAECAFC4AJEoHxfxV9jMQMlANM8Xl199KOP/tfEb391zGjM/kOKoTn/ZWqZaviX5a5wS1PrWwbOAJAAlC/gAoTijKfUXsyBk5JwxpegAfooAiABnG6Lb9q05VjV8UBAkwBEHoAo8ufvGmQBxEQcIO8IIJI1sfUGlwDMLE0BDYORC6CPPh80bUKAECAECAFCgBAgBAgBQuAcIVC+b/9fD8UUzz9+/HheXvimSf9QUtQvnUJ7svgg/fDG+TnMxR0KkDF9w4B6Ag9LdiIF3JLBObr5nlzGxee1e07rTRDdAxvC4t2Ty9E5nw0EoCng6db4ps1bjlWd4BJApokGrDUsDY6bxsbGWKzS58ssBMAEwbQs/wdw+EtELoDPxnNCd0EIEAKEACFACBAChAAhQAj0MgLgAvhrpWIRJ+tqy8qG/u1Xx2D6H4P240DdDdjEF+xXdwSoP6cxsMwzW4NxfwGGAuAeJv84Lc21PgKwvYkD6P0Gevn+uz18VgkAp91BswMyAnQb6M/WCUoCeOlYVY1LAtDvk78XXAJoisViPp9dUhK1LFMKb84b5BQCCAkAnTpGIpmY+0MqBPhsPTt0N4QAIUAIEAKEACFACBAChMBZRKC8vOKvhyoVOT9Zf3LE8GHXfOXqdDJlQGEyhv/zjuTigwQdz+DiAP4NlAJxoNyTVFRfJQKoAHQ4WRAbJQcIFu1iy3JionI6K5OWwoJjSDiL+NBQhMDZQEBzARzjhQCupx30M+i2wR9h0zAam5pih7gEEI1aponJ/9z/L8pr2ikEIAngbKxVj8eoqKx5dfdHOw9UH/jo5LHa0y1tyaDf6t8vXDao8Nqy6PirB428rKjHg9OJhAAhQAgQAoQAIUAIEAKEwFlBQEgAQC2AY5ysqx3OJQCWSqktedjh59RDVQJ4tulRABBqgAmhAkIX4FGCLqkAggRFvoD0MKv7cJN/fVedqwUiCR2tBqImGg8CnUJ1R5fb8ZxRyUbq3cGqg8387gxDxxICDgKaC+AYLwRwJADpfME3DIIzuQQQi/lsX0m0xDKtNK/JgeccEjX54w/2HE9HAGjEkYhTU8Dz8dit3x5b+dK7O96r6vjiY4aXzvyHEbeMvfx8zJGuSQgQAoQAIUAIEAKEACFACAAC5eX7IQ7QYOkUM0zj5Mla7gL4Cvw9lU7z3Xpk32m1Tekg50QDcA8AS6c0ho/0W1QACAsBUhgDwwGxT6CyFMiqZqTz2PYcmb0qMMiWNwBx6fw4lbEuqZFUCvTEAXWo+GGWEfu8BPAZ7avXp19YGQe4ecuxY8cDfi4BOJ4Y/m7pEkAjxAHath0tKRFxgPx9MGQGABQCeJsCwktAcYDn+impqKz5yeqd2/YdZYz1ywvc9LVLrxs58IrLii4uzgkF7ObWxMcnmvZX1rxecXTjmx/UNrQyxsZdOfCn068lR8C5Xiq6HiFACBAChAAhQAgQAoQAR6B8318OHYqhK980zdramhEjhl0z+ivgAhASgERKMRZNAhDqAE8C4GRd7NUrycBx+/NDIcpcbulLqs8dBLzngPoXHol2AiwyUF0J8DBhBRCd1HBCyHwVgXdqCLDbmr7gDvHPuCle9yBEBJQv1IkZaYZuIPq8dECvRO8hIJsCbn7p2LGagD+Q7UppxkxmpMEF4EgAPAuACwbYilO8ZeACQOFAPaIgEFBTwN5bwiwjP/uHgz98YjtjbGBRzvwpo2bcOLzjy6/a8t6ydeVHa5oYYz+/e+wdfz/0nE6XLkYIEAKEACFACBAChAAhQAiABLD/UKwStvjTaS4BnBg+fNi1o0cb6VRaSgBZdsrddfeqaRkyf2D0st258gkowu+i4pyZQ2ggMhv8GFgV7VgPIIqQBxLyf6uCA+igjifIn3lXVLcPyCuATpAS1xXEypPk59gJuCtbkwDcmX/uZAJvtwN5mqeJgru9Ij2CfRuBLhsupASwiUsAgYCTfMkBcJpocumrsbEhFovZti8aLbEsW3B9/qiLV8RAsU2KVFIfIBfAuXuentr4lx//xw7G2PQJZUv/aUzIb3fl2s2tiQWrdqzeeoAx9rPvj5lz05e6chYdQwgQAoQAIUAIEAKEACFACJwtBIQEwD38pmnV1h6HLIDRow2WSifl3r4W1K+oera6APyljDVzc2BJ09EpwJsEyG7nktU4DEeEBardeKTyMDQQeJNbCXgEgAll0agLoErA/2BBBoHWxEAlAsg/pHnQgbtAQEkEHUAr8hAcgUP+yYDJ6KmHZ2t9aJyziUCXGfvZvCgfS0kAvBAgENJYvXYtEQdo8qaAMRs6ApTYls2nLTplyIYZ6ALgqgC26+R/SCTic2fPPuuz770BjVNNbb03eu+NrPb/l3zv2rmTr+juhZ7csP/BX+8kL0B3caPjCQFCgBAgBAgBQoAQIATOHIHyffvffe99n21DWT5L19bWDh8+FAoB0ikjhUZj+XE88xjOJ3+XWSDg/glug6Ov32kEwEcFEqNotdt1r9kHcALQoAAD/pD/86QAToNEnppTHsDNAaKSwDEJMKh0EEYCYVQADUE1RMTL6BUDIoxAvx3+Z9QOUikd/rTBeGab7Jcg0xOZYbiOc9/lmS9glhHOH9HNmEy28IZeuecLfVC3BBAMKlXN1UrSaQrYGItVchdAMc8CkE+pMMiYzEi6CgHkY8kLAUgC6OWnoaKy5uv3vMgY6xn/x9kpFeDPy2+mXIBeXjEanhAgBAgBQoAQIAQIAULAQaB831+OHz9xqr4+nkj4/f6a2hPDy4aCCwDKALTsfdyD537j7Pv/ekS/JhaIwnpe6a/jnqkbCKVAbs3Lv3LyjzxJK7ZXByOBRyFAknkuFWAjNR4PILm982cMHjClbYDrAlhOADYCKW+IeALZuYBPmasZUnXgyoTmJRB9C7KEAsj5416u/KCCIT4Yh+B8XPJLlx9ZEEe0g2VKIp+ZCpPr8mh4oLvgoWsnGyLEPsvRPbuxrl32gj0KOgI0t8U3bnrp02MngqIjgIQWFkc9Wsw0rKYmkAB8PqvEiQNE2wsuh+tJUX+hOMBztPyTFm7Ztu/o9Allj8/++plcct7Tf1699cC4KwduWnzjmYxD5xIChAAhQAgQAoQAIUAIEAJdR2Dnrndsy3/kwyMff/zxoIsvPnFCFgIoCYCPJWl/z3d1BVfH4EDBUr2juTfkXb/NVAE0Is2rot2Bfx5yrg7QehjI/XxZuIAZA0h48Y+8wkDGD8BP0rLwwIkIkASMn+jktWm13jLMTYgY3lxCMXOnraF2vBOP4GgHGAHXwQp7FQgVndgzMt/1Z4mObB8BJQFs+fTY8WAgxJ8V7a2S/Sz4A2c3NTUdih2ybStaUmxZdiqd4mUmKAFgNKaeCyCSOXghQHLu7B/2oYXoe4UA67fHvrfstYFFOXtXTAkFulT/3956NLclrrpr3dGapl/P/yZ1CuxDTy1NlRAgBAgBQoAQIAQIgT6NwDu791ZVVR8+fDieSFxy8SBwAUAWwFeMVArSAJ19adW9HOUA/Dgb7DoI7SXeuX37QlqQJzrji6Gdrn2ua3XEfYUKgFEDnk11r0aABgHVXACHdcoK5GWwzloVPqB7gMcQinADxgzLwvBCEVUIxQXi4k4GoooYVIiiuxuviNYKbzaBJmrwWcgMRiz+Vt0aXYi0mzZoYP0Efc4PApkuAP2Bd/3ZNOzGJmwKiBIAFgKkIQjD9W7ofxO5gCQB9PryXn//5h3vVf37rL/tKP+/reaVF9958vWjr3+c5BPKW/LLqXMHZJnbqi3v/fOKN8YML33l4Ym9PnW6ACFACBAChAAhQAgQAoQAIcDYvn1/ef/9v56sO+n3+3Nyc+rqTo5ACYB3BHAl5nm9+84uvZc540Y63xbXqC/sb2ou9UxDgYsIefmq5L9ZFy0b8fWOr+//i0CBLG0OteGF8R95V1axw9l9VdRMOglAJ+C1BhBAgBUFwsCNPgNZGZEZFYgxqgAAIABJREFUSahm4LSN93Qs8ELQkSVAjS+KDjy5BkrpoHehdxHwuACCWQQcR+GxmpqaYrFDts+KikIAXikgJAD5+Ki1k2vMXQAJcgH04kpiCkC/vMDh/7qz3csceWfig+Wvn9J/n7fk51PnXpz9jCH/+ExtQ+s5TgSof+GmS6e/zBgb/IOt25aNi3SG2ZFfXHfV/B2sdPraihXjcxmLLR8z8v6DjLHbN9auuiHj7JZX5wydurqKXfP43tdmDe5s8N76fSeT7MFlq9bPGD3zuf+fvbcBj6o808ff8zVzZibJJIEkCCpUdwH9bQFtUbatiL0Wsf4uFPcCqdfqUloWUVDZlVZd64+LP6WLFbv4VSllpVT3UgpbEVpXpBXE1qJUSdKuApIUbP1IJJBAPmYyX/99nud93/OeMzNJCAGlvmOrSeZ8vOc5Z+a67vu57/tpqr7y/ifXLBwf33XfyMu33b5v18IR/TiW3kVXQFdAV0BXQFdAV0BX4OOqQG3d7995pwHS+XEo4NGjRy64cNSlRAEobeP88L8eesqFwgKo5Q4aZnz58TlvgnMcXbi97SsQ3/0k+9oFO+YBp4By2gKcgsxiD+Qa8ivxktq5HEC6DCAbkcTcKBkgWQEnCzyrt0elCO03rx3PRlAtA3l0htfy50wOXpnYjM9tFGkPfibCn1bQz0dTCTnIOwLoQT5dmgSgADqTqc1b+ESAHlgdwwQKoBGGAlpV1VWWaQoVipzQ4VO4KFkAmgLo58Pa190e3FC75Mnf9ZQCkPnT0pu3PtDMmBW68rqL7ps8YogLB4+XlbpW4bNQIsDimz5/54xxfV1Hse2en1U545m8N7+6vmPdZPWv+1dOuuiuesbGL6vbvHB0uA9n3TYnPPNpxtjopfV188/vlQI4+Nj4Ufe9xRjLO3UfzjVgmww0BZD86cyzZm8K15Qnm1oZc6vjiea2EXfu3nfvhQO2ZH0gXQFdAV0BXQFdAV0BXYHTUIHa2vp3DjTysH3DOHqk5cILR5MKIJv1UKTfEVDYe19gtYrtX3TBC7Ss1eQ/fpA+dcAlJg+Ac64m8IHMAhJ/PlxACvrV9SP9IaT5vevngy4GcShBVfBBiT5NBGc6RIJAjlH0AEYUCk8BzjWgqW/q/6XlgJ9HJMYrpxXCBQm0sQD5ZgNMTKSNvSp6vxjQeZbHCHImgd99OYS+ogVueu8FPQ1P/mk9RS5jmJICOByGOEAqgvLkoGgmB0wQUQCNSAEMJgoAKZuCn0dJB8DN1UaAU3tbr1/64gu73/3xN7/895edV/BMie2bq/8dCIAZ93z1P/420pfV/OyVxq898NJV48/96X1X9mX7nrbpCwXQ/sLtI699qm3EnGdf+96V5X0943ublv3bC4n/87VFt0wAyUBv6Lrt9VUrflLrXrnk3mtq+nqKHrfbv3TUhOUHp29Iru57cmJvizzRhQEP0rLqj8/Odhs2fXP6zKf2u+OXvLx50bi+cCgnei69va6AroCugK6AroCugK7AqatAbW39gQONWcR/pmEcOdpy4YWjLvk8UQA45Q5f3BLPZf09Kc8FsAmiPk8CIIeYS8Sqjh5QsajoWhPUzBcXFJ5NUKRYgbazN+/Al5Kncg9KYHv+MdUJCIXPWNDpUJQBCRzDQ9fcOGByAI9viOGGMpWAjzMQN0s4DURkgAibU4MEJfgUefR+24d3c4R5I3/p4HPwXr73TRGyqF6XSF4AgkUyL58OOYBfBeBiZ9gLxSQKhh5yJiiABtuxqgZXWZagAEwxpVNkVqq3m3QimgI4dV+VcOQxc9cf/PD4G4/P+OthBbXz3RuW/OQbbzA26rPvPHBpH7HvO++1fe6WDSOGlNavnnmyqxcUwNQ17z7wZXmwcLymfIBh6kCj694ufNe3Bl2+JsE+Xgqgt0Xq93UFdAV0BXQFdAV0BXQFzowKgAqgoRHgJQrSjxw9rFAAStcRbPzkDOgZ/xfrh/syzGXHmWN7TxMeUI/nnc7TsXtKBKnGJ1Al9ulpnUpLPC/hQCyh8AwCJZJAjA8ItPp7uO+FqxfAwEpNKAGechXAmeGpx3NiiBxFGiIpgMML+NnhVzIb+JUFCmjMW6csHBEHHkVQtGnv0/L76y0tH/I0IgvBw76BLMYz4wPTz1UqFEDTR+GQq8zFwIJgMiTV3TBhIkAjxgHiUECpAghQcnwp2gjQz3vSj92qp69NdGeaNnytyCyAPy39+tYHDrOav7/sPyP7vvFfzYcSjJWVzvjHyx67cijSPgVeXcl0zYwfuyGreePsfizJt4ugAApD5cTBbauWP7bu+df2NyUZY3b5yKvveeTRheMHecdINmz6zoLFT726ty2NG3zhugXLVt54sXuyRgBamDtva9O/frjwmtufrIXjx8fduGrzw1Im0LZrzZ13rHi2tjkB64mPnDR11j3fXjApfoha7uqFCj9CS+1TP1i85sld9e+1wttuzZgbHl63YtpwqnU+T9GHCrCWXWvukstwqy+edNM9q++9uoaxxKEXVz3472tffH2vWOG0RY/9cP4XFCWFui+Ud973ViyZOIyvPPnivLHXrW12J3zv9ZfnnH+yt1rvryugK6AroCugK6AroCvQ7wrsQRUAtCBRf34EJwJcOn484yoADvkxPy9LzWUhZ8/D2ByLK7PuZdc5L5+fFizb+15MIE1KK/gSQ+4pe7/gIEBVLOAfMVh0aiCfH8CpA2mX57oDlVUoHhMAyyVJgte9FxC68DxF3wyAgtEGEvAHSAo4RaFbAOcRpRcjA0SznVIG/C8uHBB/xFwCHlDgSf/pPqjjDDjLQFmJhcgBMYNQ7sQYPjn0JOGt5Q8SEQ08E0EMUVDuPDW7abhD4XP1+7E/7Tv6KYCwy2vKZ0JQWTjBZhgYB9jY6Dh2VdVgy8SJAKZ8Hnj4v0+hw+0kRjqdum3+/NN+df0/4Rk2FLDsmjWMsWOb5xS54re+cc2rGxhzy6zEMZoFwF9jv3bNK39fXaxOvR22z/XtmQJof2ZWzawtgYPFZ6/fjwl/jHGM6tuAe90HhgJg5dU1rc1N6gnKb3z20MNXuoztXXbh2AcP+Rc3/O5dby05xGMI1LcEBfDW4ovGLw/sxC6+f88rCyGDMJ8C6K0CrGHVlIvv2J32LWPq2rZ117uMJTbeEJ+7OVA+uX5WcF/Gxi3d89r8kbCXqCEbv+Ldrbf0USPS51uvN9QV0BXQFdAV0BXQFdAV6HMFMAuggfrMlpFraTk8ZsxnP//5z2VSKW5N5sAtm4Ph5KaEwTkGoMQw0aAs0gQpUwDRihI9RypnygIMJNIrGJLD1p5T+gtdl1iS10rF8Wnq9AH/bj2eovBwAdmkpaIoFyLO7jso1QFeeReY56fnEYF0HJ+1QUlJ7CE7j5gOJGh81AkdjyYPoIJArAe3CgyWxwwCw0KDAQ4yQMoAVAVEamAkQYGcRpUDIGjKHe09P4AFxf/kDlB3pDMTBUDXge/26kNRj0Hsg7h6OhReP2UgDOjLf0D1icilRRbALz74ELIA8FqAsgGlB3cAEA8ATEx7e0dDQ0PYsWEiAFAAih6ESmDg5w/qwWtOWRHplJ4IMKC3NHCw3lQAnAJgVuQf//mKZRNq2J/3fOPe2hc7GBt8/itPXDG20NpOnwqAsUM/XbltyFUzLhkddxP7V1w+YXEtY2zio+9uml2jgPARNz753Le/WNH13m9//pI7Y9FV1R587W8coBdSMGL6k89954sVrc/PvXzBCyBGuH79kbXTJFwfeV/drrtHs0Tr/p0/3pK+4U5ovzNWlNpI7F676sOxN1w5pibMWrfMGzXraQjqm7Ot7XtfKBxY0GMFJMgvn7hs/UM3XBBpeXvzf+295J55Y2y8cw3PPPbSkMnXTxgZd5NvLZ8yfnE9lG/V3v+eXe0RBOVTV738wJUVrXXfnXvdKtjgwvv37AZKIvniHWNnrGoedNXD2567UasATuXnVB9bV0BXQFdAV0BXQFeg5wrU1tW/804jRxJm7vDhw6NHjbzi8svCIStnGNksy2ZzWRwOkM1l4JUWHRJEJTRKAIFV1jABaiIiARIg8CIsqkLiwGCAQthbHCPfeK8cqriZPD8mUAFpPSQOSvQu4KK6bHk634KVRXjTAZQrhAELvKHt1cGbE4iVzGcHMJQQ/i4oAL/LwR+5BxwLbA7T46SSQkQtknYgL4LOw8Z8/gMsA5A/R//8wcChBSgRQH8BH3PILItGP1JeIb+52LHn6wSFhZAm0AII43uMRvH7qHIrfJ6iAPJ5TAGHwhwdKzxCMa5BKlBO1/eDVAEABeCGI0JaISgAH1VktuNEgJBjV0MWgKUQQ6KwMCOQP15SRsGYnghwiu9nb1kA+xZc98pPMox98QvH7uIx8XU//sllP+tmbOjGzVcXjPs7FVkAvjIUntvnIeSRy3Cs3f7lEy5avJ+x8D9t/WDlpEAhB0gFoA4R5PZ+jpCb1k47b95OsCeMvvHRdd+eMa5aNU70rG6Qaw1s1mtggdiAVyC9aW585sb/ZRwueWjv9nlFNRv8dGLqASF8ue/V6z7Y8FVKXti5MD7tRwkQArz12vyPbTTiKf5I6MPrCugK6AroCugK6AqcgRUQKgCAcaZpNjc37X/nnVhJrLJyUGVl5aCKini8vKystLS0pKSkJBxxY5GQY5nMtFiGZdLpLDSfAeWRFABUAsAXGNm8br8C2xTzvNJdlxtgNzlAFhRy0QtfQG/T5YrmF6jICjcq1BbOa+Z7zm1hIYCLL6gskMfDo2P2vn8YHv1JnFfFqyrK9Y3Qox5+4U54YTJEUhJwzMLSfRVCC5yN4FRSD/AD1UgCbIORvQA5AZ5EQCMNgBDAYYcSaRNHQGtXYgeRKvBWJdzwJLNQBAVEAZDeROowlE+b1MYr5hLl7HJLsQxxJD/FdCo/vh4F8OGHh8OuSzIZGLdAQgd5X3LMsKz29o7GhgMhG1UAllABUKGQUuEzHQXnQSvHiQBaBXAqb2NvEwGO/+Tu9Qve8sUBvrhizXSAtkUpgFM+EUBSAMIJX9fYBFZ88eIAWODnyWvb1oPu3fcaKAqAnwuO7YfQLLH77rFTHjkozuqOmb3Oc/UXowB4FsCefe9huoF48SiE4lkAhSsgtq9e9NreJfkDGkUWQN3e5jblZEQBSDZhSd2uRaPp7UMrx150717GTjDF8FQ+wPrYugK6AroCugK6AroCugKMMRoKSPjBtKym5uZXf/vb5o+aDcO0bduxrFAoHA6HXDcciURKSkrK4vGystLqquqaqsHVgweXlJaEw07YsS3LsSzLtuAgORgwgP1r6nzTgD1p7C6SLifT5Qsl6ReTWAexnHdP/cJ8DzUrZz+hgQJ4ZG9p1LTv8Qg+h38BjYN/+ABv4CsPJdd556F96UQQzXfap0BYo1T7I1Ojgu0Cz76UIYjz+iX3yl2RlATOjBBuBzkegDC9AdYPcBXgrEMSDtC/DMPiuQCA7OU/5E0owGKIqxDPAJkshNCgwNOkckJ+Z4EMs0A+QQwtQF5DOle4MN9XoSKP7Al8g+RNBCDWjOYA+Pkjw7DaO9pBBSApAJbFonp0lEoBSG6F4USA2+ffegLr+rg3PcOyAB7cULvkyd/NnjL6oflfKli6pp9v/OvVEE039iuXrfnqULb3tTnfO1iX6WlGwB2P/Xrt1r2Lb/r8nTPyYecJ3p+CEwHceHXcBch92aj73oQDhs+fNHXiZ9y2PRt+VptkLEABTH86ufqa4HlPPQUAZ2yrX3vfzQufqsc8QMY8V39BCoBPN4QN4xdfNXXsWezQ9qdeAhKhCAXQWwUKwXhZiEOPXHrR3eCbYO6IiddccW7saP3Tm2ClmgI4wYdUb64roCugK6AroCugK/CxVwApgAOk5TZsq6n58O/eeOPYseNg+2e5XDYLrX74VyYNr1Qqlc7lciHHieArFouVxKKRiFtTUzNi+Iiyklgp0ASlZSWxaCwaCjlII1gyjI6Aj9f3zoLJgIqAI+ixxemp3UlETiCJv9RMPrSHFxEBeLCqoHi+qDSgwB3hyMszohPxINTvXMBfeFxCARGB/wwK/FNpAhkNkNe3VwqghMgJIX4wO9B/MhXH4zt+QoT+AlheAFSVeuGsh+jcC+AqWRhEqZ7XwBesKMMA8RrRUoCmAs498bRCfAyQLVCoAa5zFymDYkU8AA+XrOZOBO6fWn9RG7FInp4QYAnEjAXP1yCeT69gXJXQm/5EWUvWMKzOZGrzlue5CkBQPsLl790aw7Q62tsbyAhAWQAc/XtpDDwLQCQbcCrKYJl05jZNAZy6b9X6xpYvLXy2sjR88D9vKnyWTPMj39x87wH/m1bpspUzbysiBR/xD08eOZ789crrxpynRPP37xp6EMwLfOvp/AMy+DcXj75seTNj1Qtf3rtsQuD8p4cCoJMmGzZ987qZTzUwxkT0QMHrEn/00vV6NgL0WoH2Z2bWzNrGGLty1R+fne2f+ig0C+68TU0PTYRogIAR4IW58WvBRKCNAP17dPVeugK6AroCugK6AroCp7ECkAWAFADLGZZtf9j80Rtvvnn8eLthWDnImMuQiR2SALIZ/G8unc6kUqlEKp1MdncnEsnuZLKra9jQs/7qr843DCPsOCVR13XDsWisvDxeWVleUV4OLoJYSUlpzHaccAheju1YNsTPWZbFIRbBREkJILTLMVAUcEDIsR55oDHyz5cTn4fqe08W7CFeTh4t/wdxewrC+/yTCsNCjzl2faUkpLdffUZUGoRzKAUeIYVZQcYnoDIguYZCJeQfgqcSUNihEPB7fIi3Q34RgstSzCBiJgDfXcw2pDQCnG4IAhHheJdjDbgfQjgMODUg5jIQXOfYmZT2nKHgaQR8MEG+8ICfiK9G5joiPUFHJVkCP6HyH/LDyKxFn70/x5jZlUxt2vKLpqaWcNiVYxbUMQ70XJuW3U4UgG35KQBPl4EUgOcHkeSRNgKc8u/OK+/asuvtpu/P++Kcqy8owgIcf33j9vlbmvcdY8yyho86Z9kdV1xzFv+aC+yy5vm3/2XVbyZcUPPi/VMHYOl9oQBmP3fw0avCiaYtC8ZgeJ5QAaR3fKtmyhpowPM4QNayZ8P3nw7fs27O+TLN/mTjAIsaAQ5tevBZNnnGVWOGgQfh0COXX3T3Lo8CePWOsyavSjIWv2H9jmV/G2n5oPXccSN34qBBxsYv37f1thGsvfbBr1y6DGUOhVUAkgIoVgHWtOaKc7/1OmNMxAEmPnjx8Tv2ffnlpVdKCmD2+vdWTXYTzT+7+dKbngFDAE/7S2ybUzPz6QRjeXGAONcAZwLol66AroCugK6AroCugK7AJ6ICggKAfqxl2U3NH/3ujTePt7eb2HvMZqHnD1AcQgHhlcvlMplsJpvtzrF0Kt2dTCaSCZPlRpx7TrysFOMATBM2A+my49jhkOOGw6FwKF5WWllZGQqHI65L5oJINIoighJ4PxwGWgCsBBawAjTW3gSOAKMIMZCQfAVICCA1UCzRvWc4rb4b7FT365YoQ937tf8J7AQUCcLEPH27bBQrWJsa5V6rn88pEE57KfhHEE9ydF6cAL5VsT3dhEC4o88QgWcsntHo92T4UDNndIKBi0pcAhEAdHoTnlkeW0iWA04PyNGMuCPtIfG4TJBQyt4DE+SjCDz2gJB+4M5JCsDzOfDNDCNnogrgOaIAQhQXhnUSmgt5p0zTJiOA46MA/PIHDNyURg/5g6YATuDT1L9NN+5s+PqK7UMHxfb8cEYkREnx/Xx1JdMXzdvwfkvHE4uumD5xIDLie6AA0ru+de7la1QTe3zC+PJduw8JCoCx5ienjJ63w38xHPOfchWA9O2rp5fj/Tx6gt7GVblrp43EBEH5unjCmDd31RejAPpQAfbqXaMnr2z2l4AIhd2LaqY8DoyJeJWPv6R89+sHZeA/a3th7gXXblQrDJt6QwHZi/Mqr1vrDSzo51Ojd9MV0BXQFdAV0BXQFdAVONkKcCMASrJt0246DEaA48eOA/ZmEPmHCBzIgIyYDZBJZzLZXHcum0qlu0ECkIiXlZ57ztkOYHdKh3NowpyFHgD4wTTcSLgiXmE52PjHfzmOTa9QKOS6QAyEQk7YdUOO4zjwM/1j204Y/gt7cjO5iVZuIYNHboCLB1TAi6XxJ/LBXxRfQMDiTSGEwT/6gwl7mCPQ11tRiKEoIFhQVOYEuUXoYIHZAcXyCNUlKacN4HPfNAPZWi7kf5cpALQeWaz8eEL1LT4KARfJ6QblzkhOgR8c1ymV7coOfNBAYG4g3VAvbpCzA9xiIGMI0GLANf6CRKBF+OgUXzKf/4YGZhmI6QbCkMDzEonF4MIVcYCcyTKWHersSm7++fNNzUeQAqBkP8oCENWiFAXT6ujoaGxscCzLmwjAaQzBvhgi3MFnJIEsAG0E6OsHsd/bXXPf8zvq3u8hEaCPR6YUgEljh25eenUfd+lls56T8/c/M3fWzRvRaR+/ePbDz6wa9cSoCcsPKp151vbqytvn/9uW/Yh17fIxM5Y/vHL2mJJTrwJo3/XgjJt/9PreZsoBcGvG3LBk9bLZI4Ucv+31lbfPWbylARc/cvbDL6yaWsPadi6eNWf5zvdgh+HXLFm9at6hefG5m4tlATDWhwqADeFrt294k/IF3eET531vzf2ThzGW3rtx3qzbnob0BBYfd+OqzQ//1Q8uGr/8kJj5B5u37X3q3lnfeboWrsIuH/mFr9275v6pw/hN279i7ITFe5k7b2vLQ+MH5n7ro+gK6AroCugK6AroCugK9KcCIg4QAIltW80fHX7jjT3Hjx9jEO6fyxrQ/icJQAYmBEI/HkYDZjOpTDadTicSXblM9uxhQysq4kYuZ0HfPmfYLjMA+SPGB8BvGUY0Gq2oAAoA2vyGZdlIBYhEeRv+aJiwvw15cTawB+SuD4WciIvuAScURp4Aj+rYDh3bdBz4mVq91Oim2HjKlhNd8UDDPw/oi8R+asaqbe3eUgMJy3kBB8Hb0KsfoZBTIIDS1ejBQhRAsT52sBkv2sVBGkLV6Uucr5gOeLlIiaHE7iuJej0TLvnPpnTmSybBwKGSfM4g4mM1Kp98CgWUHzwqQqYnKCMKvc65HO9I3gIMPOBTMKR2QGgG6PrEOAOxTonB8VLU54erDDwVhe9NjI1gact2Orq6N//8F83NR0KhEBcKIAUg6Sz0KsBHB1QAjY1CBQBknPAbCCrIyOI8AWA6VFeCVgH050vwRPehRADG2LKvX3rbtM+e6O60/SObfn/vE68xxgYmBaB/i9B7FaxA2zMzh87aJjUIA1OlxMYZ8bnPs+F31+25j48MGJgD66PoCugK6AroCugK6AroCpxgBfbU1h840EAQw3Ss5ubDb7655/jx4wZDBT5gfyECACUA2QFy6UymO5NNdye7E12xkuiwYcMcwPQ4HQ5eFon4HRvmBCCwtyQFYJqmJ/hHnQD8wYZ9uGwbY+RNk3f6uZIbm7gmyAzgPdAb4L8d2wImADQFoWg04kYijuOAlwClB7gWDJ9jDDiMbFagKZhlGIiRE4iXEBe65XO0vTf0Xla3N16gb7dBZQeEBIF3yv0chToXUFXpF3f+F1yAZAp68koUGF7AD4aUSp8y8AIg2Bd67z++tB7AuER/0oHvVAHwz5vteG+o7w4/yHa6/+p90g5OYXB5gWmYmCrBRRaelQCdKCQcoP9QIgE4MXh4pozy92UmijNTOCL9BmcwbaMrkdr88180NR92IAuAQ3dYMkVL8rgCCEBo7+hoICNATZVl2TRwkxQD3IMBKgCSP4ikRfxBUwB9++Cd9FZP/XL/rQ+DCL1/LIDE/z+4feKNf6d94id9Pwb2AImm+idvv3bhpvDs51579Cp/LmB/z5SmvMBpq5vWTy/p70H0froCugK6AroCugK6AroCA1EBoAAaYCggyzETVQBIAbQD5gQDPkJ+8AGADABANEgCQG+czGS6kwkjl6mqrqqIlwM+B182QG7s7nN87pgmxv4hBVBZYduWgVIB8P3DFEHs5OOPFkMKAHG7QFm+fqxszJJJAbEZrDudTudyWW47MGGWIYwzDDkh28F0AQgeBGsBZhKQlQBXSHMLsxQTR6MJKDEOfyAKwOelL1RvNSxQqttlOoDyrupH9w6k7i7TBbGdzHEtd7EHKAAxktDXJQ/MlivydPQA/tUgAM9p4RvHkG+U4FiWpj8SrhVZAEXlD56bwgfsuaae10Eq6j3TgUIsEAXTdyKG2wuC/n2vGkQTcEqFIv84vObjCWhSAeBwekz5v+WkQ55KQBVQnRFIFZimzTo6U5u3/KLp8OGQSgEAy+RzrBiG3dEBcYC2bVVXV2NeplJZ7nmgcYzEIwhmgDFNAQzEl2LfjvHoc3/41//Y9b/ZdbOnjF4+Z0Ik3KdcgK7u9N0/2rV2K4yL/+43Jiy49m/6dja91WmrQNO25d9/PXVw4/JNh9ikhxu33lhz2k6tT6QroCugK6AroCugK6ArcDoqEKQADgMF0H68HcTtaP7PYvIewP8MttHBCAC/JlOpZDJZGosOqalybIfLq6E1b2ACgGlZNlcBYCs+FotWlFfiiEB4D3X8tgX/oE4Ak/9IBoAUAPY8CYeJAHb+K+J+MKriKAEJAsUgORjwjgiZ8gEQ2edyYi69GQ6FIzDEkBIHII4AKArbjrhhy7IgxhCHIFAKnM8kjyjMB0Lz8uCCN0wJ2FPeKsYLCAM5ncjfbPcoAFIkiNw+NcOvyOOiHjafcZA79aQL8B25ILAvOBxBKNx7G1ggzQWIupXgPkV/QT/yRXJqRr0fhRfgL0n+NoGsRILT3Org5Sv4bwV/NgT69hrzyIIhg8XVMDxoAP7MDCdkdnSlNv/i+eaPPgqFXXkSJUNQKk7MDlABNDohq4qGAgJRRf9Q099gaATgsgAMFKTPSjqVum3+/NPxxTFA5zC31puZAAAgAElEQVSOdXQP0KE+hsNILcDQQbFFM8YVnREglrbm+bdXbKh9v6WDMab7/x/DDevTKQ+uuWIUzAWwy8fcsv655ZMGRgXQp1PrjXQFdAV0BXQFdAV0BXQFTkcF0AiAKgBGKoCP9uypAyOAYVL+P4wDzGUzmTQJADKZTDqTzaQzie5kLpupqa6uiMdziLHhCKZhgPgfx/0JIwD6/oECKC+vsB3A+tiUBwc/6AA4BcAJABJdS122jD2nGHjTtChGjVQAMgMelAmQDk+BbzJgDRq2pmHQOAEgM/hcgWw2nSbHgmEwUAmgKMAybdd1YyWxSMQFDQEaDKS3gZEUgswEQh2A6mwqXh8gtMII+NvXBZC5gM28/ctn+MF1Yy+a0gqoKy3RZKEAPyENKLY8rwWtJPApGxcG/GL+gP/C+ZIkPUHvFpA/5CURqNGHAaOBEhkgW+vqPIKAbcHT/HvV6PHW4HhJmpwgogdyBqZjivuKcgPU6qtcBm7DMycQihM1IGkJTg3QUi0GEze7kt3bXvrVkSOtTjhMJA6M4pQhErRgiAMkCqDBCTnVVVU4FCMrIw/FOAY4Na1QjS1Ip9I6DvB0fG/Kc9Q3tnx77Ws76t5njFWWhq/9wmcuHzP0s+cNOntwLBK2u5LpPx/u+H1jy8v17z/36h+PHIcsuUljh35n9qVjzht0WheqT6YroCugK6AroCugK6AroCugK4AV2FNXf+AdhQI4fHjPm7UiC4CiAJECyKbJS5+BFMBMqjuVTCWj0ciQmhrHBq8yARFQ44vWvmWB5x98+YilMQugHHL8EPzDCEDHsWk6gHgBYCfnPuAtPtIN5QAIyYS+Wv5XCLNRak1D7ckcQLGAHNVR7jvXZhPQhUYtg3DDTDYL6C2bS6XTuSyaAtDsDXMKwiE37JJHARMHYeHhcNiGrAH+IsyGsBNFBwpQxPmIgP+yWZiPKOAdbzIbhumz8RNKVQgFjiW5AVziT0F9CHc4R62B/nZexIDysAs83GtIoYTABcUOBbiPgnKD4uSIJ/sPxgvQPcIMigKfUiIaKOmRY2A+V8+LFZDYWIQLUPk51hfDFcSt82kBUGvAH6LCZ6fRiVwugIYJyRGoO8iryrGcCTH/VntnYvuOHW3HjzshSQGIJANeZG5w6WgXFEC1oABk/5+nAXAKQDop6GMDFMCCW8+g77YzWwUgC71xZ8PqX7y16+2mnks/4YKauf/3woGZ/3cG3WS9VF0BXQFdAV0BXQFdAV0BXYFPUgWUOMCcadsftbTsebP2GMQBghGA0gAyuVwaJgFCGGAKNADZZHd3NpuuqhpcHi9n0KLkQAjV/w5qAAD4cwoAO/1EATghO4yefBoISAAb2/Ek1VcCARWHMzU8OZDmqencqi1d0lI5gKZ06JrK2WzBkXWCHhBAkQ7Fm+tibl0OZx9mOMgXMgegDAwWDoVKSkrdiEt2BowcsOiKyC+ezZJjnGVxQAEAfmoQ81kDEsmjxNsCmoAvhqgOrinwdO/+LADZ/Jeou2dgn9fVD+D/fMNC3gZeZF2hcERavJQ29MGij1oOOUahsEQ/76ICun2kfQiQ8wVgaB7xPcpLdvV94wwKCDd4HRRhR/5H1b9UekiRleBpfb4T8+iEnMlA+XK8s2v7jh1H2tocJyw2yxmwZgjABPsJhvzziQANDY5jV1WjEYAf32v5gxFAOGXEYwxL0VkAH+eXa31jy7Y3/vTa3ua9fzr64ZHORHfGDVlDKqOjz6m4dHT15M+dozv/H+ft0efWFdAV0BXQFdAV0BXQFdAVwAooRoCc6dgfHQYKAFUAqJ9HFiCTzabBCJDNpNOpNPyYTCbD4dBZZ9U4jpMDnAwoC2b6AfR3QoCIERVbMBeQJgLEYrFBgwaFXTsMPvwQSAFgDABlAHAHNU86E0yARHMI6XlXn4LfuVCAR9D5c+QQjfIx7V5iuurjV/rViKbJU81fGNEOU+SBk8hlM9DMF8MFoR509DQSIl6WIYUZ4JVCEmEoTLxAOAzzDEllrkjWuYZfAGdsaPt15mIxhaL1KAbfE8wXErqrNIJ3af5hdr18BHrUzwvluxoWSPdLja4LnqEH6YG6o2fyV5UFxZabP6NA0C1CwC/xtjrRkBefKikVJ3mSB/Wu4S586gDdApHL6M0UCFw+lyGArsRp70q8tH370bZjTigsy4QUgOB0+DIsigN0HLu6usq00PxCrJBMR8AIAW9tIiegO52+fb5WAegvd10BXQFdAV0BXQFdAV0BXQFdAV2BIhXojQKA5L8M6P+hJZ5Jp2EcYHe6O9U9qLK8avBgEM9nM4hwTYb9fKAAEPdDFD8OBaRXWVnZ4MGDwm4IQDE0zvk7ggGAmYBCBkC+AjKRixw46tCK4ewitB/d/XRpHkyi7nAW9NciVEC8q1aBo385uk2gboPE3STUVyzixEFwLoLatQyCEml0IKklskSdEFNg21Y4hMYBjEZE2QOQBvwvPAcB2AxIUgj2r4VuQM7howR8vgKfL10mw0lYe8LPe199AX05cI/cAS+hvGXKAf1rkCwOljzY2VefBiqJuH105IArXzAponp8YzqHeIKIqAleod9VoQgMfOoDSVEFducUQI7ZjqAAjiEFgDcSjSLcj+A9XYaIA3QsUAFYFo0E5Gvn4X84rtKzAfD6pDQF0JcnVG+jK6AroCugK6AroCugK6AroCvwqa2AoACw721bZASgLACYB5DBCQAQn4cUQCaT6k4nu7st0xw6tCYSiaRTKQOtzmDXx2h/GyfwYco+5AI6lgUdf8eJx+ODq6rAAxAGisCxHJgFiJ1zmsDOjQAergm0zfNvEbECvGmPvVzZUKV2tCekJ8QYIAI49pNbSWM9yhCkV19QERxn8jh6/I8JAgEyQZA3m/TtAoXmcsCcYMQAjjCkNH/IIDANkwYSOMgORCJRLpfAJEUai0AVoQF0Em6KzjPDSQdFHtuesgD69aSfGEFQVMBfiBsoxhf4nQIycsHT4XuEEOH/QC6gd524eDV5Qd1SIRp4foSPFcirFo9gJGeK4B0wuYK0KUVeOeY4Tntn16927Ghta7UdVwB6fM5wAoXIOMyhEaCjsbHRgaGAVSYZAZAxUHIx4GGD4AsZiIA1SKf1RIB+PeF6J10BXQFdAV0BXQFdAV0BXQFdgU9JBQITAT5qaandU3vsGDcCZMEEANA/hWmAmUymO9GdSiVLS0prhlRTRj4hddMA6ArZf45tgRPAdCw7BBF6IdcNh8OhsvL44MGDXfgDYl8cEyCBrmEYliWAHG/50q8kBJBZeQLGI+imHD6ew04p/TJ+TmI+3kUXWe3qWD/hFuCQnUsJeHggHhiPyZMF8dgeFqdTiVR2jv/pSBIbche619CHDELUCGDnOZvNItwHmA8j5SyLsD8FJBimCamEoVDEdTFSEfkSJAZggoFCaKAUgsQI/pdiXJfT7gKbqL79PA8/wWzOXOR9IuTp8mE8p0L8mJh35nmwneoaoEP7xxwEo/4DkwL6+PksTl6oYwXya8Lvvvc88U34Hc8nX/JP5Fcu2LbT2ZX45fbtbceOhRyKA6TYS+5aEeQCY4YNRoDGxjBQANU4EQCzBpQ8DMwCkB8LT0CgswD6+FzozXQFdAV0BXQFdAV0BXQFdAV0BT6lFaitq3/HNxGgpa6u7vix4yxnwDTAXC4N+v9MKpOFHMAUvLKZ9JCamtLSklSqG1vUgH4A/END37Ad2wzBzyEHsGvYDbmuG4m4ZWVlkAUAGQA8CFAwABZN8iMVgE/bLLE0b8QrfW+iALDzTzBcDWBXrfLYLRd2gYCDHXaF4ECuB+f0AeT3kYhARZ3SguCFz9EsOM4twGmoVSt2I/LCHzTAoS7sJvIBsA2c4ZGKdCEE6SFTEIYswDQEYACQDoAAQhy1gGELFngLTJhcaNtQcEoN9ErBf5Y6BygGFZn3xXGEwYk++iR7UA3qRfUIvkML2Kv0rv2n9iYUqjc0bxt1wYXZhx53Ud4sSBAovAkPQcwLRww8cuKIQWuAugzbtjs6ky/t2N527HgYJgJA+h9PAcBHmez8cF8smyYChByrpqratJACwEdLIQEkBUBWFXoZmgI40YdZb68roCugK6AroCugK6AroCugK/DpqkAeBXC4rrb++PHjjHvaM2ABgH9lUxmIA0x2dbluaNjQYabJ0ukMSdYNNMbbpmUwoACcMJ+fF41EI5GwG3EjkUhZaVllZQV4AHASALS8AbpCW5tDf655l4Z7ifTUzrsac8ehu5jH7iMCcEofx+MBsTfBcBLwC62AFO8Thpcj3lWEqUrTZRNXoQBkKAEXF6hZ9UpIHs4g5IiNIgBxDAKo/QNchgDwhNtJj0BokM9NxN2z2axl2ZGIG4vGaBoDjVowDAMmFGB5yXIBxwNdB8Q3EmxUSA6lb1+ItigMqk/EIOBZ7n2kQxEjACXk9/jqQ+RAXz7LJ3YYzwjgW13hg6hkkGVZQAG8vKOt7VjICXnsklBZ0AMJt8W0OzqRArCBAoAsAE45SO8BUkuYVEEkghRW6CyAvtxyvY2ugK6AroCugK6AroCugK6ArsCntwK1tfXvHGggHGFaZvPhI3W1dcePH2PMzEFzmiiATAr+l013d6eSicGDqwZVVHSnUuC9x0kA8A8zbED0Frr9YfBfJOK6Uej/R1x4lZaUVlZWYjSeGASIqnbLtHhcvp8CgFviZa9xOkAgb56dR/p3ytNXW98C5BPWh9Y3fym9fSnOlzCWawEEPMcdvXl+eRiY/8FTAXgAXiUUCBzyf+eJ2fmqqdUvG/hStM9VBNS3VygG/BH+hmMbMYogl0unM4xlQxYZCcBTgODfBE4G5hKELAt0BK4bJuGGCZUn1QAehRgBUc8CHwmPGigOm3skBQjK+kf2BYIDFIE8MSlcfeFfTq/Ug5IE0dNn+8RDE3w3IjgOQSmL35PCGLMsqzOR/NVLkAXg2GExgxIVFcjvUKgk/N2y29thIkDYtmt4HKA6EYBKmGMMMyaUPALGcql0Rk8E+PR+m+sr1xXQFdAV0BXQFdAV0BXQFdAV6LUCSAE05mDuPVjMPzp8pLau/vixYwAOwfufTWczacgCSHenM6lEl2WYw84+27GtVCotAvyYYRq2adowDw8QJmL+cDQajcYiQAGEI6FQqLS0pKKiEtrSFuUAUuwdZxCws83lAN6aubCeu8bzm8IkmFdV6GpbW0zy8yYESpQrp875iQOfIUBV1IslcaU6P6loy+dpCiQ7wAMC5RUJPYJIFhRz4wWWDDbn1UhCRe5tiq4wdyIIrzghQhjkSGeEIQXZHDONVHcqlU45EM3ghMMumTHQRYCzGRxwbtgW3D7HcYA1gShISC0gEoU3qOmgOUyhA5EIjD8QUwC5HYI8BhBy7w1jUJ7BvMx/NdCOH15EKfhsGOpzrAj1vRmEvge9D419VU0i9y1IHPRENwRP5A9T8L1r205HV+JXL21va2tznDD5Q2RhTRMGSXCmyLQ6OkgFAEMBQQWQFVkA+CmhaEsZfilVAIbBUqn0bXooYK/fenoDXQFdAV0BXQFdAV0BXQFdAV2BT20FPArAMJhtHm45WldXdwyyAABK0hRADAFId2cyia7OeEnpkLPOSqeSmQz4/zGxHigAy7JCtg3gHxTp0WjMjYANIEoiAMdxSmKx8vJylKhD8h1F22EAgAf+DR6wz0cCyt6+4rH3msYC/vuyAHg0v2QGOEonKBs0mPNpAjxTQNrjwT8gswYBTmMHXgA2bL7znjnXFyAC95QI0ozPm945OcsPDyzweYC8oMVxnblv0KFCfQiTBI2T4xfEN0bwDV39bCAWEQUelOqXS6XS6VSa9AqMggZyLJ0GQUco5ESiMTccth07HAIeB+Y5mKaDJgIaXUjXnk5DOCQSAWL6npieSOIEHIKAENWUkQHSyi6HMJIHQuYKBCMJeJEFI5AX41/8I6sieS+zQLHMB3YtlgjQRyNCoSDAQDhCjjHHtts7E7966SWIAwy5PElB6D2y2RwZauCRMq2Ozo7GBpwIMLjKskzhEBCSAXSreBSAZweALIAFt95yBn2bGcc6us+g5eql6groCugK6AroCugK6AroCugKnOkVoCyAHA72Y5Z5uOVIXV09TQTADIB0OpvOZHIwBqA72d3dPfzccyKRSKKzkzftc4ZpGZZtOrYdhc4/wP+S0miEXq4bjUTDbthx7GjUjZfFyZSO6J+nANAIPISjlI8OLxy2R/gQESOmoYkWujAFiP6/0rvnvWg0zXuxfIrHnjMIgFHxFTwmwXfU1cvINwWrc9W/4vGWjVxPT0BNeO/IfqwvGr+wAGEi4FlvOViVz/IgRx56jxmRGqQjF+CfLkU4DgTW9droXE4PFINp2JYD6gCkG7DVDz9gpEAmmUx2J5PAz1gWzSyEZAGeOmi7eB8tyy4tLY24EbgtWEaeX8hTCKlwPG1QhNgJAwYuXoJ5KrXfF8BvC14P8CVBrX1+o14VBRT7NNJeBT0FfJeAH0Gtp6rpl8vzHkIZ1CdHR8jZFLC1IAhsTgFsbz12zA252RxKJQyWSWdoBgTJLgzTBAqgo7OxscGx7erBgykLwC/4B4UHg08s91WQGMMwiAK49Qz6UvqLogDqG1u2vfGn1/Y27/3T0Q+PdCa6M27IGlIZHX1OxaWjqyd/7pwx5w06g+6NXqqugK6AroCugK6AroCugK7AX2QFKAuAi7sts+XIkdpaMgIwcAHANACgAZLd3R1dXdGIO/zcYTgWIGUZEP7HyG0ecmKRSNQNx2KxaCwWi0H+H2YBRmAkAMTYW9FIpKwsDo1/kAEg7pcSALTCm5iKR11hw4DOp8zQA0zJf1d6/n6grkB6PswPGqWi6x5Q9aPGXYb+8aA9OqFsPhOMxeB2OZWeY+3A0fxuAsksyA652k3m20oSgdz3MqJfPmPSnK9OofNAPYelCKI9JzkBTuBTFPBJhUPRgNAvmAD+iS6RsQU50mbg0cxMOiVZkmw2wwzgg7oSXdlMxrEdsHmEwzSwkCIG0E0AHg8Ig7Qh78FEPwJRDFKV4AP/iurBv2CO+rlcQkBob5SgZE58lykSDumKKHHQG+HIoXjOgH88+4AafIgsE5/qoEB3cUeKxhYqUX3e3eNpi2K2BM50cNo7Ey9tJyOASx4W0zRj0djx9uOpVCocClEGp2HZnR0dDY2oAqgabJkmLovfVmGdyDH4MwUJcFGIwcx0Jr3gFq0COO1f1Rt3Nqz+xVu73m7q+cwTLqiZ+38vnD7x/NO+QH1CXQFdAV0BXQFdAV0BXQFdAV0BXgFBAUDj3TDNj44cqautP3asLZdl2WwunUmn0imgAFLdXYnEWUOGVJSXdXR0QGw5g8x50zJDISfsurFopDQSQfwPLoBoFC0AEAsYDodBS+6G3dLSUhP6ysoQAMoCQNAPjAL9pEytIyhLlnqJ2WVb3Yve511nQRt4ygFPq06QkFB0Rk4D8DL2ZFvew/BeQJ7A/oqbQIB0jqQRZEvxgPijonqnRjRHpkRBSG6ATy9QdA0ercCb/t4YP97wV6INhakcxRxe+qDA0shYUGHpRJw14DQITUeAaEEOsxEjozSDX1QWoiLQBQDXlU0kk+lUCnkbchOAH4QS7zDkAeYVuqEQPgpRnBQJIyOQ9VHHPqK9gm6ujElU2BIho+BwHKGu1Nz78gC83T287rXNe/qoF7AAFIL6BYMDPJpA0RcUDw7gKoDtL7W1HXecMGO5TDodDrvn/9X52Uz2t7/9bSQaLSspyeRyzIIsgEbMAqgCFYA0AhC5Ia7dyIqa8L8ZBgzp0EaA0/rlXt/Y8u21r+2oe58xVlkavvYLn7l8zNDPnjfo7MGxSNjuSqb/fLjj940tL9e//9yrfzxyPMkYmzR26HdmX6oVAaf1PumT6QroCugK6AroCugK6AroCogK8CwARFeGZR4GCgCyALK5HKgA0hAEmE6lEomuHGPnDR/OTJZMJsnBDyMAbRhHVxKNlpTEojG3JFZaEkUXQDQKrWIYDhBC9bgVccNAAXDIj2EAGIMvJgKKOXc0XsD/IrDszerj3Vox257YAQ/MY/cewgy8FrcXBYB/49kApFmXYfhSAeDNF+AmAzqQnCAoTPiell+ku8lt5PYYjCecAQqw51ML6UIpeI/35WWWgCI+IM+4bzUCbfo0CFywIKpBowJ4n5rfMjyRMiWBS/n5uEEefMAVGQKle2II0mjIIPqsZ6lAJiGTTnenUtlMFpgeCwMH8cXDB4EcsGzHtO1QNBJxHBtzCogjgOELwHMgLwAEhNBaiLBDTzlBYxTpdyQm6ABc/SHoIo/y4EL6noL9CnwjFNlLMebTTgVDBPOORxTAS9u3t8JQQKAAUCGRO/ucs0tLS7e+sNU0jXPPPRdiG0yro70djACOAyoAy1I4Dt71p6GANNlBEAGwkrSOAzyd3+1P/XL/rQ/vZIwNHRRbNGPcnKsv6Pnsa55/e8WG2vdbOhhjP7h94o1/N/J0rlafS1dAV0BXQFdAV0BXQFdAV0BXgDFGWQDcbW9ZYASoq2trO5aF1LcssACpdHcq2dnRHo+XDztrSGdXJwSWgXGfmQZIAEpKYqWxWClQAJGSkpKSSAwCACIRgP/hMBnKbaAA3JLSEg5DoaccoABMA0cMYnBdkeQ2r++t2uv9MnzEvCgC4N50JbJO8AQQWY/A3AP/shGtCPXzjAbkDKBevsTQkhdQMTzH9UK6AMEG3oq82H9SN0hoK0b0eVECIiyAaAL6t69rLugDX1aC0j9Xs/d47UW+gPQAeIdV2uyoLcdNaTAh6Qgk6uaUiJJ6R3XgMx5MM5eF1MBMJsM792A1MWH8YDZrWHCrQT6AAwtBLBIKmfCQoIXAgokRNgw1hEfEtm0CutJ8odxvvIuog1fd8vmigCKDAzj9EowbKPy9oKoDCsQKwAJ6yhpgggLY0drWFoaJAFCvbCbrRtzjx4//4fd/qKquOmvIECBITKsT4wBDIaequsoyLdJucMKB6BeiAGScohjNkEqn9VDA0/TF/uhzf/jX/9jFGJs9ZfTyf5oQCQGh1eurK5m+e82utVv3Msa++40JC679m1530RvoCugK6AroCugK6AroCugK6AoMYAW8OEAUa7ccBRXA0dZjkAWYQQognU4kujLp9LnnnhOy7c6uTtu2qXnvOA5IAEqiZSWlpSUlsZJoCWq/KQowHArBkDnIj7MsA4wAJaUxgqGoKueicE8FABQAmgKkrVteJ8XZ+/P/ePtVScETbgDvv4oeH5UBKDtHGA1NZtTiK5hfRAFI+73QHvCpeBx+k7Ve7OlD6Tw/gIsGxJQ3HAlA3XhOCvAsv6yqQaDrljSDT54gUDo1+aVsXsbuiZhC6X4XLIBHDeBMAxkh4EO/Snsdziol99ysEGye09XRodDqL15ebIFI9+chdsoRaDYBkAPpNETiiUQAMhpYMFrCplpZphUOh6OxaMgJW8giWZgYSfoRJAhgY6RjYHwlcTPIU8gUiUIflL5rAfq+JT9PT8MIkQJIvrT9pdZjx0J2mAIgDMNIJBJHjx5NJBJlZWXRWIw0E52dnX9sbHRCTnUVTgRQQg24D0AZCqikJDBNAQzgd2NPh5L9/2Vfv/S2aZ890bM+sun39z7xmtYCnGjd9Pa6AroCugK6AroCugK6AroCJ18Bbyig6VEAR462wSRAhGmpdKqrszMWiwwbNqyrsyubTVu2TWLwcDhUWlpSWlJSVoocQEksFsEkQBwGACPmIRzONm3bMoxwKBQrKaHMP5gxx/Xf2PcHSQFlC0qjM6HM4KA4hMIQ9u+1n9VevbTX5/1RUeB7+2Jj2RvsR8WkmABBDMCQewkpZZSAwShOT0B9j2nwjABcYiDS+XgTW4jVSTwOh0ZBu6pk8IFqZWYA9M/9G1M18CCcOeDJhYq6Aa9JHlK20yUFQG97Pgn+REldfYF0+/wQApUUyGMo+GAHfkaMGACUjnMGMTNQijEEhhdzCiCNIpvLUoJkCDwFlJ3PhQKQR+iETAvcKOFwmGcZijhA+fDAIZBryH8JyB6A7vlIvidsLyomHocin0lBAWxvbWsLOUABkIQBhiwC0ZbKZXOOY0O8pm1DFkBjYyhkIwVgqZyG8P3DFfEkQJqcgS9NAZz8V2LvR6hvbPnSwmcZY/3D/3QCyQL8euV1Oheg96LrLXQFdAV0BXQFdAV0BXQFdAUGqAK1tfX7DzQSgDD4RIC6I0dbM9ksDgPIJGEUYKKmprq0pKyjox0a+mKsn+u68bLS8rLyeLykpDRWEsM8ADfkuhEcIIcmAOxqGobhhpxYLIZRAIT5MQeQogBQ/A/gMKAAUMLh1Mvl6nRpBZcpAEQBiLg0v0OAsK4vHUDIy/EtEexOnXi/R0AiZLFdALRzeOtH3uI3ZZ6Az+Xv9dC5hl5EEYgIA2XBXI7g10Hw96Xsv4hTQGE/ZGChymoI/sBLWxDCih4U9fmVDIwzxJJgY55k/NIyD3+HHj4xGkJMwSkg2ksoRIAg4DMF+OIUsb0BcDfVnQJ2IBSKRiM2vXCQIYUPmJZp2RZSUSGcMJjN0BBEZQQE3oUsD9WXVAZ/TmhDWDtlMXivvEmEMpug2OdSzQJwnDAdjw4PjgBkO1DlYBmm1UlDAYECqDYtjMYQZxewPyupFakCMAyWSqVumz9/gL4bTsdhzsihgNfc9/yOuvdnTxn90PwvnUyR7njs12u37p00dujmpVefzHH0vroCugK6AroCugK6AroCugK6An2vAE0EIAbAsMwjR4/s2VN35MjRTBYsAKlUpiuRME3j7LOHASOQSlm2YRoWOrfN0tLSivLy8rJ4WVlJLBaD/8eirhsKh8HdDWPiMP2NhNucAuBmcbIBqHGAFEHPwbQY6lb4OjxomofEZHAgl9ork/8UHC/gqcSp8sQc54E2gKQGXPxPPnyBxHjfXmsAN3cAACAASURBVAJYoRkgIsED6nnOBSkNoO0yIlqA94RhJhzCUXLde86B4KxClR1QkD9dV9HRBoSjIQlBMiFqUeRJqPPvcxzwK5TDC/PNCISiPU+BpywQmX0c7oMRRLIDnL/g2FsibZFyJ+f38fqjmwPrI2+MYbBMhkYYynEDyCEgwoY8QmQBLBxhGIlEbZxJAXkDuDnaC0CQkM5kvBGGaPTgJ/KDb1pA/hDHwk+qYiXwUwAhEikI4gnvNlgDcsiPWJ1dnQ0NDSHHrq6uptRMulGYA4CVhikBnO7ywhlZLp3K3Db/1r5//D/2Lc88CmDjzoavr9g+dFBsz6oZkXCf/P/FqtzVnb7o5g3vt3Q8segKPSnwY38W9QJ0BXQFdAV0BXQFdAV0BT4lFSAjAKEqwzSOHD26Z09dS8uRTDabSqe7u9PJRLKiIl45qPL4seOWYdoO92OHQ055PD6osjIeLysrg0EAmAOAgwDCLo6L5y8cC8dcB6bEEUpDIwDlvnsB8yQFUJLb+qC+DqjOFZSu9vyV9r9vB/826lse8BcKe2m7D2YSIiQU4YDq1h7PIIGx6PPLdEBCxdK2oPgXfCAf4uMFLBeBAgGxv4K9Jfj2IUxJdxTaksNdP4CXqxXTCvD2qPoIaYBQPiyKJEMJsRMgliYneP4OXmj+JwXxB9vu/iY8oXMSwCOUzmYzGEbI5xTK6mVzue5kMpVOkZsA1AHATAEN4Fg2JBBaFrhVHDsaibiRCMfbvIReBKFgT4gXQRYg6FLxuSEkp0SpiozlbNuBiQA7drS2tpEKgKN6ugBB+eCQRbujo73hj40h266urjJNy0vHoM9NDikAwS8o7hlDGwFO+ff2lXdt2fV20/fnfbFA/v+fXx1/61v7Ci9h6MbNV1+Z99aa59/+l1W/mXBBzYv3Tz3lS9cn0BXQFdAV0BXQFdAV0BXQFdAVoIkABxq5gdoyj7Qe3bOn9qOPWiDMPZNJJrqz2eywoUNhFmCi2zKYZYOX27btkpJoZXl5RXl5vLysrLQMJgJE3UgkCgSA6+I0OHJuQ8vVYEbYcWKxEnKAS+iPv8rWppx57rsxatg7R5KKJlvps3qUgdC5K3/xB/UR5BQSeqEY8AFZidBkXz3fWOCH9J6VwFMPkO+dmAHR28dUQmIOfIhaaAngLcWdLzr2Qqgv+t+Ev/Ns/CI6X9UtKBxEXmAhP4wcoOijGPJoEY+kCK42r6TeVQeoFsZMPmKA1PB4JG5FwfGJhHi9S/Pa5XIYoSfKp72JSZLPBUkhGDEClG8ohwpQ5cERAH/qSiRyuaxtg2sAbASOEwm70UgYaQEgC0zTdBwn7IYtgOIsnU5R9KBh0vAJ/tAII4Cft1JVAJbd3pWEoYDH2igOkOEIDLrbcqAAygCsjk7IAnBsCygAy8IkSyINhP+fKACsDLlo6ApTqfTtC7QR4JR9s1MKQGVp+OB/3lTgJCdOATDGRvzDk0eOJ8+8RICGlRPG3LWfsZHL9u1aOOJkS97+wu1jrn2qiY1fsW/rLYWPtm1OeObTjLGvru9YN/lkz3fa90+3bvu3md9aueNQAk4dH7lw3W/vn+ie9mV8sk548LHxo+57i7EL79+ze+FwxljDqikX37E7XXPjs/sfvrJgdfJ2OXVXNLBPeIF1ims5Qx/pU1d5fWRdAV0BXQFdgVNfAa4CQBRsWFbL0SN73qw9fLgllcmkUulEVzIai9bUVCW6urKZLGJ6yAIIhUJlZaWDKioGVw4qjWMUICoAItGIGw47oTDpq1FvzfPbQ3aoJBYlNIYDASwO/UUTE69VCJ1l415k2PN3A+SA14lV8b/XIBWbe3P46C+e8z+XlW714CAAxG8KtEMVPQa5+4X/SsSA7OZ6bWQ5fRBhrQew4UBqFh6CXhgRIKcVcqYAD4UvMZ6P3vDa7cQYeDoBtatMdnxUERBIREUB4UYINQRLOYFhJRaQGAhA0bAplVONNMCDCW8AP7Ysi2ydGwbsTt1yFOrTyzNvSFuEEBdQxdXpD+osBuKO+P3zKTski8TZBH7nKO2RdPvKaXER+JdcNmtaNmJ5lkwmU6luKoMB5AzMrYDnlB56eGitSCQcj8djsRJ6qlEyQKoWnm6A7ABYEmRxpJ8AjAAdNBGgLeS41PVHrQMfdiGeTGaRCqChwQEjAFEA3nNPHxesA/+rnghw6r8mxRke3FC75MnfFU0ByHS3HUsixBOvzJ+WLnz1J8cYu+TS5m9/tiCmoUSAxTd9/s4Z4072Sp6fVTnjGfUg4ZpxU7/50AP/NCF+UpaFQusaWIAkjsZueO7ImqsK1uGMpgCaH7989CIYIclfE1ft/e/Z1Sd7v8/0/fPwvHiAi/NKmgI402+6Xr+ugK6AroCuwCeiAjQUkJCnaZstR46++eae5uaP0tlsEpIAk9VVVSWxWEdHJ85sg66oYZmRSKSivGzQoMrKyop4WVlpKZ8GGHJCbtgN4Xh3ym4nEGUYOQdUADFIO6PoP0wDoG6qT1Ot2vvVqWxFJ7QRHPWjSwVmiipz8bmCnMVoAAFuOcJG5Ct72gFBupDBewDMC7Tj4FSM9eNtf6AY1GY9RcARRSAGEpBBXza+eQOfK86xXSzdAjyhHw+JMJKQv0wgEGEIANnFuACxRBkSoOoZ5FrwIKIjL5QLUoIg+RFxKmIdhNaA3x1vuIG0UsgpBgKpCiV9EajMtRTZHGoFCEtLUYCEyfCel81AFfCE8TxqT/AeXFbgCeaJxKG1C+4DJg5SodGRIkUOjLHuVKqzqyuTziDSh+fZsR0HRl7CiwIvLMt2I3YsVhIKOZTGQP8nzgh69qbZ0ZX45a+2t7Udc5wwb+kDA8DXIcIBDcMiCqAx7FjV1YNNy8xlc6J6HmHGm/9wZJktqCcCnOIv1euXvvjC7nd//M0v//1l5/XlVIntm6v/vZkxa+7/N3tFEYD/s1cav/bAS1eNP/en9+UbBfpyEmWbPAqAv3fx/XtewS7rAL4GlgJgrbsf/7cn/8edfM+SqcMKr/JMpgCanvrKubfvZIyNu/eVzTcN62pNDxk57NOuAWAsD8+nm7b82+JtHeNuumfe+HjBx0BTAAP4GdaH0hXQFdAV0BX49FYAVAAN3AgAFMDRo2+88eaHHzZnMkAB2LY5pKY6BaMB0oDnc4YNKetOaUnJ4MGVlYMqyyvicdAAlMai0UgUIgDgJUIAZBvVYMwJ2bFYDPAKQBYh3VYBuufjDtyOoLjaN6hOAPn8W+iptP3vESqjMDUZ3efbROzJ1fqig6zozFUhOvW3A/52n0Qf+uFZ2cQX0wRl3CAuCLYQingfISCU8oRalcuVAw0JyvKQP18eIV8x39U/aoBTJxKr5zsjqAw0uC7v2vOXo1gI8A6RgoCjdsW7IVG3pEKU7D0Jy3lRCcajdkHeoiDfk3ejad0gtA++RRmPcuShPBtXn+TJ+AXhYYFoxYAxGZl0DgdCZjMwXwDVEhm4XGAQYJBmLsciEbe0rDQSieJQDJyKYRjhSCTZnf7V9u1Hj7SGnDAXvMD6fPoIoD0su72js7HhQMixaqoHW5YlpieIlETxsInpAF6CRiqV0kaAU/htPmbu+oMfHn/j8Rl/PawwQPGfu3X1Nzcu2sdY9ajday4bVWRd77zX9rlbNowYUlq/eubJLl1QAFPXvPvAl1nrvmcfXXDHU5j2On1DcvXAjh0YYAqg90s/kymA0whcey/kJ2eLfpSlH7v093pP+RMujQCz13esOvO8Lf2tq95PV0BXQFdAV+CTUAFUATRQB9KwrCNIAXzwYVN3dyqV6ganfzze0dEBnUzLtA3o6ofC4fJ4+eAqEgFAEkBJSSwScV2YAwCzAIEmQPk011Fj8zQUsiORCM17Q8hMWmyOnLGlSfBMCpwD5VEwNm4bQIQcaqp/lZnr3CitpgV6gnJlDyEaV8LwRZs7kJAvEH4gOV9Ry6tG/TwzvKcDIC2AbJWrW3qo2zPwq8BbNKp9cwe8A3C6wKMzOIgWQgbPYCAqoCgkuJRdPYUHvMURRAiiAttVfQFfCq2DPBCSEQiuWXgUON6XogbPbyDUALhYOA33xqN/QhjjRfddvCti88VDJUQNnitCqum9x07VoeDJgL4hqYqyP0y2JJpCPJjpdCqZTObQW0G7wMcAnQSODUmEiVTqwIHGVHfGsm1yVgBPwqsvVCosZ9h2e3tH44GGUIhTAHi5/HpNE+IDFPcMRR3w5ek4wFP7pVo9fW2iO9O04Wt9mgVQu7X6//0pwdgl35j+y2vLi62sK5mumfFjN2Q1b5x9sqsXFIAH+F+946zJq5LSsU8b1Ny9o/Ee9/FZM7+96VBi3NK3XpsPCoHEoZ8tvmPpj3fub2WMhWvGzViybulNoz2qI7F3zexr79t8MMlY/OKFq++vuG/yYjULoABED6ynsEgBvf2FjABtL9517ddW1rcx5o6Y+p3npr8xdpY/C6Ctfu2jS1c9+Zva5jaoHKx5xfoH/n5EWNSxefNdcxfzK2JuzZgvz56z5J9vvLDQvWjZteauO1Y8W9sMRg63+uJJN92z+t6ra+BI6dbdP7rjmw9sqm+C9+Ijp8158OF7v4xvgX2dMhEmPdy4ftTTN89dugnc/u6Iqfete3jhBKjeezuWLfrHBzc3KTd39NL6uvnn93bkYjcrLc64f33NEzNvW7GjOc1YfNz0+9c9ctOQ+pWF1kDnpgtZ+gyUFK5x2qIHH5pzSaFqyIsa4FMk9vOnDhY8/8cPld97+TI1C6CAEaC3XRIHt61a/ti651/b35RkjNnlI6++55FHF44fJOrdtmvNnfLOsvjISVNn3fPtBZOq860xvT3hrNdzBT/APX+mPDpj62Ps0TmLtzQkmF0zdclP+ZPDGH2mqhe9tvcel3/6uKIncejFVQ/++9oXX9+LTyw8lose++H8L9DdTGxbMHLm2qbwFx7atW3eAMt/TvZLSu+vK6AroCugK/CJqICcCJDL5UzbOtJ69I3fvfH++x8mkknGjCE1VaZpJpPd5Ip2LMvIGdFodPDgQdXVVYMGVZTHIQkgFovhIADA/yiM5k5pPnENR7Q5jhWNwkQAAZyQA1BfAOsVZO9/j/9W7H1+UBGdLoG7v2EsASpIs5VR9UpP38dByCRCTx8vVsWlBJ4lXabXwRYqEqbLlC176SxQobhKAXizAOmQghZRDQacgcD30W9PJ/VO7YUO0IJz0JMXwFeAf5FcQK1uVL97CnYZbig084RDZYwiSQPIMcEP6DkypNeBZPb8dkhRgFcrdVH8akVWIiwblA38CJIc4NeDq6UDKc+RNA7IWyABvecmULUUAl176Xp4fMEeKZgfzRj0luENVjSYCc9SLpfLYMgF/cwTCuGv2WwukzUYSAXaO7vef+8D3ANMByJgQX3QyTZgt3e0N8JQQKIAbNJN0MJ4FoBCSegsgNP3TVp2zRrG2LHNc/pwyu4N3/nJN15nLHbOlqemXA5ZkkVfJ3LYHs+cTwEEMBX/dcKcWxJrHq/FY1G6HscMgaPHb3iuds1VyAIcfOyyUfe9qbwfL4+3tbYpcYD9pQCwBZpHASRfnDf6urUI7fkrHnfb2hJqHOD+paMmLD8YWPOY5ft23AaBgsmfzjxr9qbAu1PXtq27Pk+Bz1PofNuKLQ+uuWLUt14Pln3MsrodC0fDX8XKq2vKm5uAPZEvvpICxAdRAL0dudjNKnpGd8wlQ+pf9xVk4qPvbppNbEXB05Xf+OyhAsF7p+YUhx659KK76amjV3k83trWpsQB5lEAve/S/sysmllbgg/u7PX7V00u+d/He++yC8c+eMj/9vC7d721ZGTwlvb+hLNezhU4Yh8+U5SG6JbHE/BR8p4c8XTxz9Ql8+akV62hTx8Py0hsvCE+d3PgjPJuvjA3du1GeHPC9/a/PKeIsyZYAP27roCugK6ArsCnqQK1tfX7YSIA4ChQAbQe/d3uN/785/eT3d3RSGTw4MpkMpnN5qCbCWJo+F9ZWVnNkJrqqsGDKivi8TKIAoxF3XA4FHLAIw26Z+p9AhWApn/ol4ZCViTC4wC9hDYF0uOoc64DKHAH8tTevd8l//w5r0NMc91VabonWJcYz5cUoJyLFklqcniJw/hC7Gn74CkEngzAdb6xwNzqvh4mRyAuULqPYhD2AAmwoeHuqQUELyD5BOlRpywBIUiQaYUKNUKXKoILAqp+MR9Ppg/IIvHjkqrDYwPEZXtUhWQd5HaKqkIB6srVyHIr5gQRh88XQBIBEdcvtP2+KEbvfsqNRag+vUVpe6I8IhtAilZQmY/XJscZysBF/pxxAwVlGJosa1hGZ6K7oaExmwGmgE7jk7zQWVA80N7R0djQQFkAggLga/YoAHERmgLo/atgoLY4ARWAmA4wfPrVv//HoT0s4FSoANAI0PXhb9b+vwXLdwK2GHHn7n33XsiYCkfdcZNvuKiGXTrn0dlj3lp80fjlAJQuvnvTU7eOZh9svnvKtza3MuZO39C0+mqX7bzjrK+AmkBs8PaPbpzyIGISmdzWOwWgVKF57ZTRC3YwxiavbVp/fbkE0gLhNK254lwE3uVTV738wJUVrS/ePmXeJoRJykSA9l1PrflwzIyrxgxzWcumuZ+duREkA/O2tjw0XnRQGZu2rmX9VJcl36vd8MSuMffMGxNs/0o0VT5x2fqHbrgg0vL25v/aewluKXmE+DWrtq68urxlz4qbr0UwJjr5krxg7sQlzz100wVs3/dnfmXlfijNkl177kaoWUC+3vuRi90s74y8OB8+ec2kxRxaj1m0dd2tFyRluUTuoDzdmCV1WxeNDif2Pjh57LI3GSuIh0/FKdI7vlUzZQ20rMfd+d/r/2kU2/uDmdNW4LLlRIAABdCXXRg79NOV24ZcNeOS0XE3sX/F5ROwFJz7kGL+++p23T2aJVr37/zxlvQNd5K+Q3314QlnPZ8rcMBeP1PyqWCMnq7wvh/M+sryejjOtNVN66eXcBUAHTg85qoZnzuLfW7ew7MxVqThmcdeGjL5+gkj427yreVTxi+GHfntTmxbNHLm403VV67a+uxsrQIYqO9/fRxdAV0BXYG/pArsqSUjAKT0MxOGAr7+2u4//enPmVxuUOWgiOsmujohHR0b+gYzouFwxaCKmpoh1YMHVVaWl5WVxWLRSDQSCYdDjmPhoHUTjdNoBkAOADEKGQF4g5XGm9NLEZgHR62faKEVjI14Ux1BH9AP+AQIfnpBBgfC6f3wUrbSfSvDQ9O5CiQTyBauj3OQofF4pGwuKybXYUn8m/ry/7236MAyKFApJ3EAonXMwb+/FS92DkgWfFVSIwBoO1W5AFGE4vYpC8azgjLf65Qr5xCKAM5oqLl73kgCSWpIksVTVXgOAnkvxFaKFkGKGQqINYJEjIxA5I8jtvCFT0QkKyh6DN/d8XQrnLEIxEuQhsOATH/T6EwmGxr+mMsiBYCXzkcgeE8TKi0sQQGErOqqKojg8Cn/6bH0jAmaAjjR74n+b9/3LICXH1s7dWuGsfIVT0yfO7inM56KLIDA+bxmvkSVFy7Z9du7RwowvH/F2AmL9zJWc+cr7957Me793qopI+/Y/b9I46bnjqy6qn7xuZNWNPk2eHPx6MuWN/ePAti/ctJFd9Uz5i0soAJof2ZmzaxtjLGr132w4aso7E9snBGf+3xPQwEDHMTuRfEpjwPirL7y7kfuv2fyyCLxe+lNc+MzoWV6yUN7t88LpPRvmR2e9VPG2FWrm56bDl1lJtkQ3uSXK5c4lsnwP8lWFKAAej9ykZvl0SXyjPISwOKxZAyssnbZeZc+2OSha3G6r65rWzcV73vyp9eeNfsFBhaGrTcGEHH+RZ38Kd7jDwzI2pdQNmZwkZKi4rySeMZ62iXwrAcM/E1rp503D3IY7dE3Prru2zPGVRd5CvryhAc/xj2GBfT6mfKIIeXpEstw52xr+94XPApg5JK6XYtQdVL4dRojEvr/9an31BXQFdAV0BX4BFVgz566dw40IqqAsWdH247+9revvfvun5xQqKqqOpfJdqeSBOShrW+YZaWx6urqmpqaqkGVFRUVpaWlkagbhTEAIRsFAMgVWMxgFAhA89IYyzmOHYm4hsGnxH0MJVBwNdi1vZfP/C1BMHVo5XaKRl6SF6o4nfThpArg+xE241BcicbDM3MZguyxy0C6fPwvD6gicMWYrgBkIeZXTAFiUUr6PfX2vd1kn1+0/UEl4UkJ+KmkuQCC+vFdSiD0TiDNCPwEcJ3yXUFJ+C6cbgJuI8cLeFyF9BiAY5739pXmvGCPPJ2CZ6JQLpCmDPq0DN6iBD2hKv/lbUeiQtEd4H0zxUUHsgYFu+FXc9D1wT6G1ZlMNDQ05nJCBUDsDSePKAsDHiGeBdBwIAwUwGD4NInwQOn5z6MAqJBGOp2+bf6tH8OHq7+nNI51dPd3349hv75OBOionX7j717M9DQLUK7+VE4EcKtHTphx3w+/Le3xRYauSfAs8SFjQkuMOHM/epIZ8wAkE5jwhFUA6b2PXTEWPAXxr65/e91kChsIUAASXCnIR2AqTwXAswDe2NuMLn3xEhs0rJ122TwUQeBr2LSlP5ZmaWVzKXr3oKl8VyArr59fdKnqOMM8QUQ+QuvDkYtNyCuQmyBu1vXrj6ydhqsPnFEmz+V/aoScQX3nVJxiH59YOf3p5Opr+Mk4MVFMBSCNLT3sIvz5dY1NbWnvGsRjmdh999gpj0hzhDtm9rp1K6YNzyMCCnwE8p5wmQVQ5Fy+2vb6mRruqQAUYYvfyyMOkn+PRBZA3V4KwuAvj4f6GL4e9Sl1BXQFdAV0Bc6gCggKAATIhmUeaW3d9dtdfzz4blk8XlFRkexK5LI5aOoDBWA4tjWovPKsoUNqaqorKyrjZfGS0pJoJBxBE4Dl4CRA0zYhBxCtAAoFYNu264ZgGMAn4EXtV3hJoO9XAgRF2rTmPGeB2rDHAe98EByHarSX/KOiEhCtaMS9ak3wdx8LoHAKnsNfLJ4L3tXOthRWeH17j77wtPmKMYDTAYFoQ0VKr/oReCXwkBkvpxDLI20DVK3gBIKgZYCTAmDK8HT3IuoPGQoZ4+fZLbyDID6HmYs0s8BPRUh/AzAVBnb1s5SH6DEMosxqWKCfKQgMYUBNAaZIqJMS/HWj8AJ+4wXVYEJggdWV6H6noSGXzZoWqgw8CsCbKAG331MB2DXVQAFILYP46MAy5MdIVQGkU+nbFmgK4JR9xTy4oXbJk7+bPWX0Q/O/1MNJ9v3kP8dv7Op5FqDc/Y7Hfr12697FN33+zhlFxgb2/XLyswAC+w4gBSA4ghOlAHYvqpnyeCtj5XO2NX3vC2J9faAADq0ce9G9e6URwAsLsMvHXHndmBr27ktrd4KZQQFUiYPbHrjrthWbIDAPXoWs74XoBrGsPgD1QkGGHxsFwI3iPVAAbnVwmMVFi7Y9NycgFu+BAuj3Kf6nAAXAC3UiFIB/F8/AHz5/0tSJn3Hb9mz4Wa2Xf4k3sq1+7X03L3yqXvBEhWZk9oDYxRPep3PJD9wppQC8iAR3xMRrrjg3drT+6U1wfZoC6Pu3pd5SV0BXQFfg012BPXvq3znQABIAbNwfbTv6m1+/+uf33q+qrnEcJ9HVBc18xPPMyEUj4aFDzhpyVk1VVVVleQW6AMACgEGAPAUQKQBgAIBSgGlo8MrlIA4wHO6ZAuiBHgjI+Hu6Z3l4qcDGPECPv+MX+wPyzDsdB98mNHQLv0RaHL0rgD1FuQsXfP7EA0oVELsENOb5ufjKX2AfKYEnWKsOS5R/8QYJ+sgFKeovqNIXF+HJGoSbQFHbYxigGoYgQ/8VDYLf1IBnleII6fYP6hH4yShrkI7g24SnJ4ophIqkQvIf1FFHUwL49kGjkcUZfr7rVZgH+ZYaFqjaH7jpwjuCeFw5BZClgEIeFKGcB4I2IRDA6kx0H2hoyGYy9GkCSgk293tSVCMAZQGYFk8XVB48FfZzRQAWK5XSKoBT+YVe39jypYXPVpaGD/7nTUXPk2lYdOP21R2MjfrsOw9cmuc5Du434h+ePHI8+euV1405T4aY9/ca+ksBCHR9IkaA/csnXFRwIoAnLBeH9UYStj0/a9yMZ9oY8+L06Fp7NwIwKWXH/EKpkfYCz4pODUy37n505vX37oB2qYdgRZGl6eDKVX98dnZg2KM4Zh+MAMqR+0AByPUXP3I/VABF8blio2hbNzk/DD/wxPWHAujtFAVU/XsfvGjssv3FswB63UWsM/xPWz9YOUl9kCQzJa8s2bDpm9fNxBmZBYQPBYwAgSf8RM4FqQGcsSr6mVKMAN5HpogRILBgwUy58zY1PTQR7qY2AvT3O1PvpyugK6Ar8GmtAFIAB6ipaAAF0PrKK6+0HD5aVVXd3d2dzqRlpp9lGOXxsnPOPru6ZggMBKyAaYBuJAKjAJ0QDD2zwSuAg9DAUwDRgZh+jj6ArO04btg5c8uM8fNinIHsJffherDXS1C20MhDJRFO8gV+pCpgtoe+xVkJF4sutKcd8KXMCVSqyA08F4Aavye0AtAt9xgEFTP70DiRCIIs8QQKghTA1ryC3CXcFm4DHxynVWK4AAF+vlyuLBAyB348mebIhfpCR6AOJ+BFysKUPo+oUCkJqfPnTIcH30WqvyLHCJgCQL4h8iwUC4DQVgjdhKfWMEzW1dX9zjuN2UyWxwHyVdO4P4oFgOfENE0YCtjY4DhOdVW1ZYEKACgDIgxASJMDyk68JB1gmEY6lV5w6y19eCo/KZucYUYAxtiVd23Z9XbT9+d9cc7VFxSsYtNzG//6PyAZ/pp//senrgj1XOk1z7/9L6t+M+GCmhfvnzoA96S/FICHwINxgIwH4+eFpT0579plO6GtKrGWEOqzkQu3rr/9ArZv7R3XLcZNBAXQ9sLcC66FxL6L79+1faFMIihAAbC8OMDffGvmTc9gE/xCNAAAIABJREFUsjtv8guYPWHpWy/PH86S9cun/C0mookNdj9+V93/mY0pcYwlXrh92LVPJQpRAMq5eBxg4oMXH79j35dfXnolSz4/a8SMZ2AOYjAOUCQs9lMF0IcjDyQF4M81/NHskSWMJVoPvbXj5wdGzL8+T37SHwqgt1PkZ/s9efPMxTsgY7LvcYCBXSQsn/3cwUevCieatiwYM+tp+PTxx/LQpgefZZMpMJKxQ49cftHduwpSAPmBl8EnvNdzFaNRin2mfHGADz23/Lr4oWJxgMUogNnr31s12U00/+zmS28CZk2rAAbgW1QfQldAV0BX4NNRAVIBAK7I5UAF0Nr2m1//pv14Rzwe7+joZEaOUgByORYJhYbUVA0bdjYGAVRUlJeVlMTCEALgQAoABAZahmngD6AAAOcA1BBatgbL2TaoAM7oonK8XQjIq3744DUK+4CSRVC4DH3YgObDc5E8QfDAdAOly62gd8Mny8/v/AdIBzV0QHj45ewD77B5VvlgKoHcV1ruRcSA9Bb4ZiB6sgIftSAiBn10hO9CPasCDxYQCQNSveArrmQUpKyC0xUysMCbZUg0C5AOIq3AUyWowgpBBIgzenYADCOAiQCdXfv2HchmcmQEgFPCuEwwfvAHgigAw+zoaG9s/KNt29XV1ZZt8XhFI4tWE6QAAkYApBEMA7IANAVwar9kNu5s+PqK7UMHxfb8cEYk1Gs7tafFdCXTF83b8H5LxxOLrpg+8fwBWHe/KQDG9q+8dMK96sA2WE5PQwHPHzG84eAhhQJgDSsnjYGQP+8Vr6lua2oWFMC2eeGZT+ZfJcIbRrPuPYieNxSwfPj5iUMN3lBAOVNAHnHMJePqX6/N4wjUMxaZgffqXaMnr2z2L236huTqqxljrdvmjJqJqFJ95Q8FPMEsgD4ceUApgGIXUkAWkS/KgCsXcQNFhQZFr0ieIm/C34jhww8eOnRCQwH9u6R3fevcy9f4RkdOGF++a/chQQF4ow2Uu1fICFBg7GXgCe/1XHmPdu+fKRoKaDOmpBgwRSNTLAtAuGnkKcvHX1K++/WDkgLgnzUxHWMAvlv0IXQFdAV0BXQF/rIqQBMBkAJgzDJaW1tf3/27rs6EaZhdiYQFWCUHTUvTKI3Ghp999rCzz66urhpUWV5eVhqJREIYAgAKANQA8JfFTMNSZpgD7nMcOxQ6g1UAHCQXMSv4nAMFoHyx3fwicBKqU0YcZQvKh03+xDv8csYdQGgxrM7D1Xy1qrMdEwYMLo/nXgUF8QaoAziAIAKoi+6tAB0AQtfgCfXVZri4EIjtB/GEnNPHoS+/LkVIgAcVin+A1qTbR8bDO7/CMaAsQwYQIiz3PPiE6IkfEeGHeCyMD5DaeyVcwW838KIEvDvgFVNF+3INnA4ImBpwVRgLaZtdXYm9e/dl0llK+IO1QFChnI3Bi1aYAmA5nJopdCjeTkQHkFdAUwCn5dv5mvue31H3fq+JAL2uhVIAJo0dunkpYM0BeJ0EBcAYa35p8TfvXLVlP8DdcM24qd986IFbJnjC+LZdj82b9Z3NB5OMVV9z/5OrbqibBnP7VMV12+srb5+zeAsAdXf4NUtWr7ph31fPvX0nVwEIPBO40MIUAKxn87zr562thzl/425cu/mB8u+OgMGE0urfunPpzLkrdoDP3x0x9b51D885eDuMiOcbHPrprFnffqH+PY7e4yOnzXnw4Xu/XNiZASrxr92+4c0maEozd/jEed9bc/9kPlC9df+Td89d/HQ9hg7GR066cclPll4jjtNfFQBWoccjDzAFAFMVDv1s8R1Lf7wTbzFjbvXF025b9r35E/Nq0i8VAB6z51O07l5589ylmw4lMJ3xqR/OeOPa0Yt2FVUBYIl62WX/M3Nn3bwRff7xi2c//MyqUU+MmrD8IH8s23c9OOPmH72+t5lyANyaMTcsWb1s9siA34MeyV6f8J7PVegD3ONniqv3x6/Y99Pz185asHzne+JJXsg/d0XjANN7N86bddvTkHrA4uNuXLX54b/6Acz15HoK7rAI3/LyBysmDMAXiz6EroCugK6ArsBfXAWQAiAjQI5Z1tGjR+vr69va2pOJZC6XNW2w9BsQUm5WDRo04tzhw84eOnjQ4PLyeFlJ1HXdUChk25ACgIMAaAigaUGr0mCgHuA+eFQB2KGT65l9EmovI/9OYDFelF3eTgQOKWfQD/IDBID/Vyiu3Fxo40UAgRCVK9p5lUnwjS0UentvW1iiDOJXiI18LUBQ48/TBwXklZp8BSN70/6IiRBOAro6MAJ4owq8ZEXPbKCSATwIEdbLqQr+E3kYfIJ/GiggxxxAHoFHhfCbIlwLHtehSiGoKEggcJ+CsHXIdYgF+07NzRDA0RAF8PbeVCpjcQqAQQIHHFWJFeAqADAC2I4DKgCKAwT8LygAPj2CVg7XxScGGNoIcAKfy/5vSokAjLFlX7/0tmmf7d+BHtn0+3ufeI0xNjApAP1bhN5LV0BX4C+vAjzeQnhV/vIuUF+RroCugK6ArsBJV0DJAkAKoK31f37/1kfNHyWT3QDowdEPOD7qusOGDh0+/JyhQ8+qrKyMl5XBJIBwyEENAOB/iACgCYCWYUAGOyUCEkRjLPuXQQH0o95UBKWL7h2DGtl+57541zd9IH9vnB5HEBAxL6+0TzlAZxV2dP8aqDlPaJlDSdpYcRZIfYE4vfDnq1A877D8yITESTPPTyAVAN5cQDV7DxQD8oq8nZAfAA2+qt7nwwKopa+4MPy6AFQQcKWBcpnieiHywM+keLoCybmI3b27RH+RmgdFLiEuVp7LCzXIGZbZ1dn1hz+8nU5lUFyDQYBIICAPJEZT4MjAjo72hsZGkQUANhxQM5i0XHqgPP0I/xXMBpoC6McHtF+7PPXL/bc+DOPG+8cCSPz/g9sn3vh3I/u1BL2TroCugK5AoQqQfuSadR88/dWwrpCugK6AroCugK5AoQqQEYDcxTAUsO3oH+r/8P77H+ayOfL2Q8AfMyvKy0Z8Zvi555xdU10NMQClpa4bdmzHcRyC/mQEwOw/lA2I/5OwnWEWgOM4qrb9VNyQvowDOBXn7d8x/YMJlMw6Dgx90wKVU3jmcflHAZl56H3eenKMmQg2lc6+f76AEoYn0bsAy36mQD24Cvj97nwPX3vQXgrvcV6gGiaoGgRomiDf1nP5w6XJOYPqMfMYFqkugNa/EijoIwhyDCkASlfwRQf4Lp/6/oqswO8HEKQFaQO8Q+Hfs0xYOxDvd3Ulf1//h3Q6Y1oWzW9AIwB28mFzpIrQd9PR3tHY0OCEQtU1QgUAFIAoPCoa5EBL4QnQRoD+fQr7u9ejz/3hX/9j1/9mjM2eMnr5nAmRcJ9yAbq603f/aNfarXsZY9/9xoQF1/5Nf8+v99MV0BXQFdAV0BXQFdAV0BXQFehPBUAF0NCAMmmgAI62Hn3zzT0ffthkGmDwx9a+EbLtITU155//mbPPPqtq8KCyeHlJLAYKANsh5I9TAwwANmQb4MHl3KKOYAUIBcexTzUF0J8SfFL38UcKqNAdIuQCq1Za5D5dgacfAHga2Ev4ACTgztMk/P/svQmUVdW5Lbx2c7rqTjVQB1EENYGCRLqI1DUJ4r1B1PtAzAObEQ0hIYhiw4skmhAHj6fkosEMJCZyCQnh6h2K8CuNEpG8BDExhagFZX5EtApQKagqqoM6VafZzf9/31pr731OnWqgqpDm2wpWs/daa8+9j2N8c81vzvbyA+9P2n/NhQNeiYHnnI409qLcF4yA0y0gWAFHQyBbB/DOPW0IqU34nowDUA/gTruXU/Bc6FUBeFwTPFU9TpQhm1C2Hsglp8giXEcG5zRu9N/WFtu7pyKRMDRdE/yHmwroSDrARhMoAFAB6MWRiGgESH3mThiBFAXw/5IXwJn9MDtagIFF2QtmjO4oI8BZ1OqtHy5bv6e6PsoYo/3/M/usaDZCgBAgBAgBQoAQIAQIAYGAhwKAIr6hufHd3e/W1NT5fH5NAycATVVysrMHDxl8xeVDLhpQXFRUkJObGwoGgQHQ4B/hAYA9AGhuxq0F0Q+Aa5QxFJAogN565zzGd+lD4j50qsVgO2/CDGaFvKhOayIQY8s+Ao9k362iUy5LrfBll0FqNwHslKd6DfCdeZfg4A0EctddFtE8EE+22Xtc/DgdwNeagWLgu/Cp56cICKQwAHkEcSJnMKTS35Uh8G58Fygn9FBKITLQIw4LoGpaW1us/P098XhC02DDGEX9PA5AigCQUlAVhScCCApAw0YAhioAiZOz8+80BiDXQRRAb33Iuj1ORVX9z9fs2rG3mjFWmBu4+ZrLrh058MrLiy7plx0K6G1x4/Pj0Q+q6t+sqN709sGGk+DeNXHUwMdnjR95eVG3J6ETCQFCgBAgBAgBQoAQIAQIgV5DABoBPqnkHeDQCNDY+O6779XV1fl8Ae7m59O0fv2Khg798pDBlxYX9y8oCGdlBf0+7gKARoDCBVAUn1j2Y50n63/8AQSh+fQLUwXQQRyArLtP41mCmZ17iNIV979VZruJ8R2M3D44QHgJeM0F2l/r3c9Poww8pIBX3Z9iPZhapPNC2u3El0U8L3JlMZ75S49cADf6ncqYpwCIcfErUAF4+vZl4oDLGEgs8EKHKhCrcLscnK4Ep83fs/GfQhYIKsIjRuDXarrW2tb27rvlsVhc5xQAp8ocRQdfKYNmmmiUqwB8KY0AnvdIqgDgRpyvFYUZhkmhgKfxgerpJRt2Vq56bV/ZhzWdD1Q6PDLn30f0Tv5fT5dM1xMChAAhQAgQAoQAIUAIXKAIpFEA9Y2N779XXldXp2s6KJJVJRQMXHrJJcNLhl06aGC/wsLc3FzuAohBAGgEiPv//HB86bxf8NoPYgN90AJ9gQLdh7cttqax6kyVAGSe1PMIRMHNu+FTDo/dYEcURooaQMYEusb1HVAG3r309FnBqj+9/4GX5vzn/A/voPc2DKT1BXD5Pj/BNer3cguplTyeCI6DKR0G0qtAkAoeGYSwORRkA3gVwopSfQpEe4LQJig2qACibbt3v9/WFtOAC+NtGZBNkIa8qmotLS2iEaC4WNMwEcBb/wM150JHFEAffrZOaeiKqvrt7322a3/t/s8ajzW0xhJm0K8NKMwqGVQwvqR40tcG0c7/KeFJJxMChAAhQAgQAoQAIUAI9AUCkgLgXgBKfWPz+++9X1tb69N8iqYyVSnMzy8Z+uWhX/7SJQOL88PhUCgEQYA+Xdd0cApUNV78Cx9Ax9ic11uiUIHqCSgAXetFL4Bzy/mvL55dxjHbVZQdzuzRzXNvuQyHU4/zL7gJHd8wdw4xDgo/ZLHqreQ9Yn4ht28n3MexZB4AL4ulIoHzGzLDL90voH0PgCzjuUofggA956Q5CHha/aV8QHAiQn7gehJ6dAmSJ0gfzJQcQPueCW7yF2uN7Xrn3da2NmwEsC3u6deOfFFVPRqNVlZ+Ao0Axf2RAuD+GjL8D5CWLQ6y3YanA5IK4Ix90GgiQoAQIAQIAUKAECAECAFC4JxEIFUFoDQ0Nr/33ns1NbWwZa9quk+7+OKBV371K1dcNjjSv39uTlYgEEAJAPwSTQCx/leF+NyrT8aaxN2K1dBesBcpgHMS7r5fdPcpAL4WKGR5AKGMpWvfDuAU0TLgUFwqR8D/pkQMQku757cpZW76Pn+7Mt6xD0izCfBq7D0d/l4rAac9X754LgWAN5ri2yekBI6JgFvmt2MNUiwDRL+BoyQQwQJcRpBKDEiEFVtVtbbW2D/KdkWjbbpPB52CoAAcvQVnzRRV06MtLZWVlUgBcBWABY+Hm2zw8A6wEOCpgg53Az83DIMaAfr+Q0YzEAKEACFACBAChAAhQAgQAucsAmmJAA2NTbt3v1dTe8yv+zVdz8nNHvblL3/1K8MHDbq4qCA/OxjUsQUAPQAEA8CtyOUWMRYkfMOSfyULQaIAzvA7wqFPyxVMS5P3BvNJlz4RKCB23/kQWKWmyy6kj52ol51tezGx21zguZBn8IkRRf89XyPW51D88+/EK6RYWP2Kyp675mGSH4+a5DF6lmirFxd6XjzFtiwmWIB0s0B+V9I+IFXbL4IAXMMCvFjI770NA15OwfQaFqa1MyiWrvqi0da/v10WjUZ1nw+WjUDwUEBJwSAFACoATgH4IpH+qkMByIeJrBtnblIeL1EAZ/gjRtMRAoQAIUAIEAKEACFACBAC5x4C5XsqPvmk0rJt2NBX1Ybm5nd3v3fsWI3f7/fpvgEDikePunLYl78UifTPy80J+oEXgCBAdAHk8n+HAnAqTkfFTRTAWftCyP38rq0ZrDSpuvcKaT3oZQecHXR5745BH+ckBGEkKt/MJwm6Ia3hX5TKDm8hd/Wdnwu3fiHml2aE3Nzf2/2fEhyIvgGoV+F7+I7zH2cZeH8C7PC7u/6CsJDsFv5KsU1hVuAJLhAd/2BxoKlaazT21t/fPnmyxefzMYUzF0r7RgBF1SARoPKgz69HivurquMFIAp+6G5gFuDodQhAdQCpAM7aTxwtjBAgBAgBQoAQIAQIAUKAEDgrEAAVwCefiOJMUxqamne/s7umpjYYCGWFQkOHXj5mzKjLhgzuV5AfDAZ03QdBALoGW5WKokJBp7o7kUKW7ISc8e1aHgrIuHXgWdsI0LmzwIXsO9BJZwHs0HfvSPXS6+oqZ7vdpRscQwGhA0j1L/Ts8AsTP1dd79gHpLYVeLwMFUV6AcpOAekEKMMFPNSAfN2lakHoI5A/4F6F7r0KPgF0/LamAQWwc+ffTiAFAJc7XgCYBeDILVwVgN+PFIAKUghpt4nXqdwLgPtv8tADTq6QF0D33kc6ixAgBAgBQoAQIAQIAUKAELhQESgv3/vxJ1V8H1XRlMbm5l1lu2tqakKh7H79isaO/urokVcOuGhAbnZWwO/nOQCwLamAKblQAHhiyRytNE88lxQA7MOe5RTAhfr8e3TfaV393rEwxd5zeDzsuWVgpmgIaHCHI8VWwBnE8diXVTcmWYKvniX09LwWzuA14MzOt/pFzeyU3agTwNYDea3TIyD67S2eMCAoLWlxgZfJjgmPNYDHFID/3gI7QD0abX1z599OnDgJKgAmGwG898e9AJxGAL8vRQXAuTRYp4r9A5xDcA+0AyQvgB690nQxIUAIEAKEACFACBAChAAhcJ4jgBRAJa+6FE0FCmDXO7U1tTnZeZdfPqR0/NdKhn6psCA/FAxCZ4CuqgpIAJiGu/9Y9bh1iCy05E9SjOOBOTiLVQDn+WM+47fHDetTD1nfe3QFooDmRb+ozMVFqQ0FbmZBiiLDkfS7FIPrCOgprl2j/8wWg86cor9eSgfk+hzGwiMeSA0PcLoPpK+BMxFPNUSTv9a//nVnc3OzL+D32AHyuR1nA6aqWmtLFLwAApIC4AGColsBVQDM4pYbQgjAfQGIAjjj7zlNSAgQAoQAIUAIEAKEACFACJxjCEgKAEt5VW1sagIKoLauX7/+Xxs7pvTqsZcMvCgnJzsY8IOOX4PkQNh85BkA7RrJ05qT+RnwQxtC0YgCOMdejh4st4P2AVnoOh543inwZWlfostTZNd8p/YFTkKhfDlTNAHebxyjAW5dkaodSPMO5AoBXqlzdsD7RxTw3N3QaxbIa3sb63VN06Mno3/5y5sNzU1+aAQQVTv6+uOBHQRcBdASjVZVfuIDFUCxqqm2JdIDOFGC/2AjgGwGED9XFCNJKoAevLV0KSFACBAChAAhQAgQAoQAIXDeI1C+Z+/HH2MjABT2WkNT066ysvrjdZdddtnEayeMGfmVwoKCQBCDAFWVx5GhA4CTDs+7AbzBZo6S290JVhgjCuC8f5dSynmPRD2t9Z/vivNGkXQWCftR+I/bGQZw+39eVjvVuCMfSEVXigLaT4GKf7npntI14JUduM5+YjKF2eJ1Ts26SA0CdHf+3T4HuBULG2FaW2Pb/vx/Gxsbff6Acy+e2xQ3rapaC9gBVvp9fqAAVFUKHxQgE7ifovACSEFZYdQIcEF9yOhmCQFCgBAgBAgBQoAQIAQIgVNHABIBPq4ULdKa3tDYtKvsHydONI0fN+7f/u1fLx88KDs7GyIAxB4+33fkhQc3JMto7cb7wFMbATBE4Ky1Azx15OiK00eAy+3Tt/MzUALOFArXwqewDNKu36ELHOKgvdGA2GHnGXzemfki3M19Z5oUxQCPBhAb9qldBRmNCdNuxQYKQG9ti/9p27b6xgZfIJhyVSoWqqa2tLRUVVYFfKgCwEQApw9AhS4AYBXSVAD8k0heAKf/Uvb8yoqq+u3vfbZrf+3+zxqPNbTGEmbQrw0ozCoZVDC+pHjS1waNvLyo57PQCIQAIUAIEAKEACFACBAChEBPECgvh1BA0aWtafWNje+UlSm2deNNN/5L6fiignDADy0AjvbfM5eIcM8wO1Ypbi48lk88R5AogJ48rPP72s6iB7huPtORSS/gdu7zKxxGINWGsD2nkK5KcNMEOukn8GQEuP0BXrkCUyQF0Lb1T9uOSxWAvBv3DvjyVFXFRoDKFAqARwByB0OZJcgVOXxSNAggCuAL+ohs2Fm56rV9ZR/WdD5/6fDInH8fMX3CFV/QMmlaQoAQIAQIAUKAECAECAFCgJWX7/3kkyq+r6lq+vH6+vfe233xwIH/89u3XHHF5SG/DywAIAEQfcjdI2WHPx1H6BPgO5uOTfopeAFcyAl89EY6CKTV9hkcAORuvFvYO0W9iNizwbqSnyZj8zx+fjJ5ADv9vUwBroH3HXg8/wSRwAUBGR6UYy7g2eF3vA9sXdejrW2v/en14w3tVAApHyuwA+SNAAFoBIigFwDSbY7iBhaMigTBC+ByUaBDKoAz/QmqqKr/+ZpdO/ZWM8YKcwM3X3PZtSMHXnl50SX9skMBvS1ufH48+kFV/ZsV1ZvePthwMs4Ymzhq4OOzxpMi4Ew/KpqPECAECAFCgBAgBAgBQgARQAqAqwAUVVPrauv27//wX64Zf9ONN4Vzc6CUlwds68u6A0sjj+l7qpIZyQKXAkCj91OgAOjJXDgIdEb38Ji+bhy2cA+Qp3rrcxuSK9r7VuKpwnJAxgE6joBu+oBjt5dq8ie3+EViILj7e40Mse5PlQ0w5tP1ltbYq1u3Hj9e7wsGnf18fp6q8EBE/BoogJPYCOAvLi7WkALgVb4TAABnwp1xRwW8Q/QIIAqgG+9L753y/J8P3LtiJ2NsYFH2ghmjZ980vPOxV2/9cNn6PdX1UcbYbx+YcOe3hvbeWmgkQoAQIAQIAUKAECAECAFCoFsIlJdXfPzJJ7LAUGtrahrqj3/729NGXvlVVVQcooDne5/Cfg3KJk+llVZlia1XoQLgFACKCUQjwBe7z//Fzt6tp0InnQoCnXUQZAonxLHbdQG4boApLSzt+AP3Qm/DP3+p0n7ivQlN16LR+KtbX6s9Xu8PhByXQakocD5Ytqoo0Wi0qqoq4PdH+qMKwLZQVsOnRs2/YmH5z9MM+McX/lAiwKm8OD0795lN//zZ78sYY7Mmlyz9YWnIr3dnvLa48cjqsjXb9jPGfvGD0vtu/mp3rqJzCAFCgBAgBAgBQoAQIAQIgd5CACmASu6QrijK8ePHB0SKp065KTsraMHWJvqQtS+ZoPSAAPYOlsFbBjC6HGsTUAGc414ARBz01it3ZsdJeUU9LyxX0rc72kkGeNSfVLXwvXqn7HZbAlBKIDMLMnwubF1TW6KJLVtfq607DioANxKAiwaE2yAU8qraGo1WikaAYlXTkALgLoD4l60wFTk4OSlODeOQCuAMvV3O/v+S74+/f9qVpzrrrzd+sPAPu0gLcKq40fmEACFACBAChAAhQAgQAj1HQFAAWKYzRW1qahh55VfHX32VymxN1RRVUcEMQLFsJtTIMtENK5DOKYAOVQA9XzaNQAj0BAEZTOi0CKSW/rbX9iJlHi7Xd9wHnGYFZIjgqvTPhFTO6BpraU1ufvW12ro6pABEAe+c79j+K4oabY26iQCahl4AcsOfN+OoDDgB0R/g0nRGMnnfvff2BJkzfK1yIpo4w1P2fLqKqvpvzH+FMXZ69T9fgMMC/G35LeQL0POHQiMQAoQAIUAIEAKEACFACHQTgfI9FR9//An6isPeYkNzw4gRJVePHctsCxQASALoeGCXMjgD8k5nLHY6ogC4aJn7BQgVgLcRoJtro9N6EYGzR8Xg7SDx3mAnev5exMEZKm26jiUtqZPDZZ5eANnAjyeJnzvmAt4rdZ1FW5ObtrxWU1fnFyoAYe8vPkbcktCyVVWJRlurqrgdYLGqqujBgToAaf6vQCOAmE6wA9imYxjmfffO7Qu4+mjMc5ICmPro1h17q2dNLnl63jd6gsuDv/nbmm37J44auPmxm3oyDl1LCBAChAAhQAgQAoQAIUAIdB8BTyMAeP43NiEFcNXXmGlaXtk0NwVUFVVVdU1HVT8wAh6BtKADkEwAmTJ2RvMfQsuApsG1ndq7yYaDjszfu39XdOYXhEB3iIazhALgSvyMLySyA67nnxdL7ryXgi5/yeG9dykA/tpzUQByYKaq661tic1bXq2prfcHgu7wUsOPg4DkHyiA1ujBqiq/7uNeAE4nAuYCclsACz5f+BXPAuBLokaAPn/xN+ys/P6yvw4syi5fOSMU6Fb/f0draksYY+5eX10f/cOC6ygpsM+fHE1ACBAChAAhQAgQAoQAIYAIlJfvRS8AbjjOGhobvzJi2NVXXWVbprecg6+F9B++gJRAheHGvgbMgDx4T7INNuz8K8cRwIauAlXtqPzjC+j4mXQkNzhDT7F9ZdudWvcMLa6rac6epZ49K+kcM17Lixe+w26XdmNkah+Q4oKkovnbYonNm16tqW0IBAL8YtDSOG89sgs2g+wMtAM8GNB1VAFo8lz+qeKLA59DXv0lvBpBAAAgAElEQVQ7iYCM2agCuKerN+Is+v25pwK4/uEtZR/W/Gru1zv0/6/dt/BX5f/1SVtzgjG/NuxLgx598LqpF/GnmH6s3vrhj1b+vXR45I0nppxFj4WWQggQAoQAIUAIEAKEACFw/iLgUgCYMNbQ2DBi+LCrx13FLAuqF9GALKzI+Z6/CEjjWWRohM4bBFRV03Udd/o18CwH0YCCJ2CVgqoBbqdGByFwNiPQ/ZaE1Oi/DhwEbMZUQ1X01nhi06ZXa2pQBcA9AGE3nxfxInADzuWJAAerAj5fpD/YATp2hK4jAEZyOhSA+FphpmHOu4caAfrs5eIuAIW5gUP/fVfmST5/+5v379trpv5Sy13y69vuvyTzFUO+81zDyTg5AnTy0A4/e+2YBWUsMmtdxcpJOX32dDMNfPjX48c8socxNvKRXdseHS24u9NZwqHfjBv26D7G2O3romsnnc4IdA0hQAgQAoQAIUAIEAK9g0B5+d4DH1cqqNBHCqB+BKoAFAs4gNQ5hOEZ/yE3AuAegTztz0LTMiQERMsAhgAomqaBl5migK9gh/YBvXM7NAoh0HMEuk8BpMyV7i7APyb8L1NTgQJ4BVQAkgLAjgLb+UgIR0JbESqAqoDukyoAEUmAFICgDjyb/8ghYISnQRRAzx9/JyM8tX7P4ufe7cQF4J1n13zrTyZjuY/+6pYff8kf++Stb/7oo48Yi3x78sffG5RxZO4IsOiuqx6aMbq3Fr9zfnja72I42rRVNeumn9myubfuwhln++zAbS8wxkoeq9g774peH77jAQ8snzjm4QqWP+GZNzfOKunZxEQB9Aw/upoQIAQIAUKAECAEeg+BPXsqPtx/AHbxNZXZDCgArgKwLRtSAYU+3xYtyN2cmHMHSCtA5Q9EgKoomq7pGlAEkDXAO5ilCpobrXdzdDqNEDi3ELCYqSl6Wzz5yqZXj9UeBztAbuznpG6K9x9d/xSlBRoB0igAZ9dfBANiMIEbT4giHlIB9PF7cetjb7y++9M//vhfv/3NyzNOJSmAgRs233Q9nLHvB1PfXs9Y8Mbrau/JXLy+/FbV9375lxvGXfrSo3hFzw/j9TnhmzfIcaasaV57K6ZQntKxb9GYcUsP37GpYfUNp3RdT0/OOO+RjUv+4/XYV7634J7ScE8n6Pb1La8/MPTm56OlD23ftPDq/G5f1tGJRAH0GEIagBAgBAgBQoAQIAR6CYE9eyqO1zc2NjbE44lgMFjfcHx4ybDxV8tGgO7P4vQKOE39MuocxkABAZoIQN2iqZqma/C3hgaDfAfTST0TcQNen7Tur4POJATOQgQsRdHaEsmNm149WuNSAI6WX1JgnAJQW6ItMhQQ7QClHifFC8D9xMD9cjrANKkRoC+f/sg56w4dO/neszO+fHEHpegHfx608FAzY4OvG//qPUNqXtz6rZdPMqbNWTJr2ZWZV/bxkeav3bN+yIDcilW39c7at84snPEiY6UTJpTt3MnYTWuPrr/9VBXsuxeEJz8bY2ecAvii5u0d5DsbhSiAvseYZiAECAFCgBAgBAiB7iGwe/f7/kDwwIGPqquPDrp0UF1d7fCSoeOvHie8AJxBuEo5NT29Q0v19NO8S7G4mYBwEFAUlacFqirYCKj4naJil4H0E0Rfdc4PyOz0ToMFunfjdBYhcAYRcCiA147WYCig82lq92FRVVQBVEIo4IBIRFE5BeCoZiTZpooPhfsZVRSiAPr2mRZPXxNLmDXrv9dJFsBHL68b98eT7jo0/9R5U5//VofbyG1xIzLjj0G/VrthVm+sPrbhjvCczYyNeGLHj/86cdbrjE1cUbXtzogcu3J56ciHDzA2dMlHZfOH4E9ldTriifLd8wfHDm1ZcPPMNfu9i3FPri9b/fCDy17ZUxtjTM8fetPcJ5ctnnCx51yjaffvHvzxYy9WNDPGgsVjpy146unZuItesWjYxGWHGGMTnvl04yxYUHzrzCEzXowzFrh13f5nR+/sYN70RgBxCxNXVK0b9sLdcx7beDjGWHDIlEfXrpjvygTilRt//L0H1r9fE0+FFe5lysYuQGCMSaCQBxmz+rpLf/IOY8G5G2ueniCCICTUTrcFgrNk/Z5mg7FgZOQtP/vlU3PHCbIonQKIvzF31C1raoOlT77z5uwz2d3QGy8ZjUEIEAKEACFACBAC5zQC7777ft3x+srKymQyOfjSwXXH64aPGDp+nJcCkNFpLguQmmfO719WMp23DHh/i/bnvBdA9DgDL6BpPl0HEwENvQOggUAML9IF0YDwnMacFn/hIdAxBeD57GDmBshiUAUgKQAFQwHd6D+ZCID+Gh52AH5OoYB9+2rlTV3NGDuxeXYn08SOfjDv0V3ra8UpwcuveH7RddcXdLaw7gzb3RtreXFmZOYWxooX7Np/b/m0y+fuZGzcsk+33SM5gC4pACEiSJlQUACVKyePfXC3kbaW0Y+V75o3lP/w0OrrhkGpnHLk3/nK4RXXB5lR9pNLr10N1MANq6o3Tc+W3wZvX1u1dsrfuXghw7wdUACsOJJfW9PkvWDk0o923I+8RuXyiSMfrmCMXTxx+tdjO18qwweSP+7WuT/86U+naytPkQK4ofbZa0sWlDEWnP2n5icn4JwSajZ17dEXbg9kBCc8a90BbmGYTgHIm0p9Ot19zHQeIUAIEAKEACFACBACp49A+Z6KfR/uj7a0aLqWk53b2NQ4YsSw8U4igHfgjHv7YksyEynAr+WOZ87XsJNvYUUDR4qhutjkh65oHjKgKIoOh+bTHTrA4SGcaILTv3fvledKXl3v3O25Nsq5/3SQAognN25+DRsBAk7pjo/CYdnaUQDFqAKQJ3ia/zFP0OXCRKcNJQL07avdpQog9s62K//jsxqTsUsGLZvMfvfcZx8lGNNylyy/7f7BmdfWuyqA+Eu3XTRrI1Sq25ufvEaWnVc/vf+vc4v5/F1SAHDS63Oy0U0gpRHA2fTOn7LyzV9eX9C09xdzblkJZTaXDzAmZ2cjF+/dtqAkENv/1KRRS95nbPAjZfsWA0vw9oOXTVrZzFj4rk0vfenhyYtAazBpTc26W7lKIuO8rCMKgLHghMWbnr5rOPvoV7fduPwAY2zo4rLyR4YyJhoK5P58/KWbLwJBROShtz5dOLZ7IKSoAG5wCv7AD7cdXT4RJAwO1EAKOOCMXrj7zYdGBOP7lk4et6gCbn1v+aMl7SmA+BsPjpqxsrbohhXbN91JKoC+/eDS6IQAIUAIEAKEACGQgsCePRUHPjloWaZhGH5da2pqGF4yrHT8ONuGSACs4FNKf2cbX1Yt3gpGblZi3rkMMOcUAHc/T5k6ta7j2n/v9j5EDEirc4gs0IAL8EHwINgI8BADcaRRCT15xui3Lu0MUzzesRNBIc/CnqB7wV5rKooeiyU3bhZeAI5hJrxQEJUJfBh+BTKA1tZoZWWl3++PFEcwboN/mKzUFEAnE4CrAYAFMAyDQgH78CXrygug9tf3b154mLHLR+x+6pphGmPRfT+4++31JxgbduXHvxzviPG9S+xVL4DYhhnhOVsxea557SSdHXhsWOnSQ4yVPnngzdlcrn/aFICxcU74NuAFPOYCMnpg9GP7ds0bzLbMCsx8CWZf27x2CqrlZe3tNCPEts8dfNtznq37m9YeXH+7dFY4RQpAUg+M1Tx/46UP7HQj9wRr4Jwg73r6+viqm7oHQhoFwGSRL3oBUr9lEpxb1zWsmYZAy2cxYeX+P80qbqcC6MPXlIYmBAgBQoAQIAQIAUKgUwTK91R8/PEh27Zs21RV1thwfMSI4aVXX21ZBtbVHUSdO0Vy+uCd2AB4SQPoAZD2f55KXtAGbkw6/k6URrAetEBDywBN16FjQNNsHcwEND4KFkL8i3Yrayc6yAgMlmNEAbjcyhluuzj3N/wzvVa2qah6LJbYuHnr0WPgBYBcElTuiqCZxKeD335rW2tVZZXP54tEuB0gMgQKbvvLF1tmajhMGPyWQgH79v/3XSUCCP//Yd+Zuvs2sel+eN26K//7JGNORkD6CnszEaDlxdsiM7d7q/T3F5V8c2mtt/P/tCkA58LFe8sWiIS8w8tHjVkIO/lYWjta9/ZPwZPnx532oR1AdgS41oqnSAF4RApSKXD7uujaSeA7cOnEZTVOJmIvqAAYYzsfvOjGlXHeCzDW03CxeLRrHND+1gUNQXaAffvZpNEJAUKAECAECAFCoPsIlJdXfPxJFbfeU5jV0Fj/1a9+Zdy4q2zTglxAJ6ssZUQnLJBv7/OgcmeTP6XUT7muU78AmZCWYe1QF2H1j6yEYAQYY9gtYGvgGoDKABAI6DxewPFIT3MQ7IZewE00TF1KZyaH3QeczrwgEfCoAI5BIgAv/IECwNeav69IXVmKora2tqcAmKLaaJ8han5PrKboxiEVQJ+/Wk+t37P4uXdnTS55et43Mk1WueCOv66KMjZ4yJZF113bT4sd/2De/F2gAigetnv1N4dluubB3/xtzbb9i+666qEZo3t4A7VrJpfctyPzII4U/0xQAMHi9MSEMQu2b5rNWyGcLn34ZshDb30Eynxx9BoFwI6smTYUfBBYpHT6tUx4AYx9ovwtaFjolhQiXQXw/xMWZT8punZ1jAV+uG3/Nc9eBg0XQx7a/dHCER7vwGCkuCj1CXzlZ9temTuYVAA9fLnpckKAECAECAFCgBDoPQRQBXCQKdifr7LGxoZhX/py6TXjYQbL4l58lg3/uHPCybxBoAdHxnCBjjgCzkSkugDKYp5nD8IWKLcPAH0ApgxoOs8X4LZpqDlwqvv2IoGubuX83J3u6q7p972EQBoFEHI6SmB3n7MBeAgVQGtrVVWVz++DRgCuAlChSwDPkGdLH03k4NBdgymGkZx3zz29tOYzMYxyIpo4E/P00hwVVfXfmP9KYW7g0H/flXHIw5vWXfl7TxyAOEmb8dPbf/8voYyXDPnOcw0n439bfsvIy9Nqx1NddI1wrc98XXqxGrjnzaPLSuFc4/U5Yez8d3X1mUpx57QOGwHS2xAyLcRR7EeKwzW1zYyNWFz2j0eGCo/93qMAGKt9eeb4u14UaoNwyYTvLl71+LRiPpEs7zsDIQMFIBsrIo88dP3Sp55jzDFZcPQXHcYokgrgVN9nOp8QIAQIAUKAECAE+goBoQKQDfCJRELTlMGDLy0qLMzKys7JDoWCQV3XVUWxeM0N0gC+GS+T+3jlgiMoCgSY2ZnaB3iVjgUMFw6kmQlgFZRSpac0C+D4cAZufsIi5NkuE4ELszBfgB9M0xRsGoA/mqbJJEI+VboZYV9BTOMSAoxTAImNW147ylUAouLnPgAemwyFqYoSjUoKIIJeAJz+wp4BoYfhwhvObjm8gMKoEaDP37XrH95S9mHNr+Z+ffZNwzNO1vzBrh+t+WjLwUTMZMyvDfvSoEcfvG7qRaJVKe2S1Vs//NHKv5cOj7zxxJSeLv3IyslDH9zNGLv6ibIX73BCCNu2zhlz3+vM8aVzWvqDN6x4a9X1RY27Ft488wXI6vNQAGK7m4VvX/uPJ8cHG481Dxk5lG2fHbnthRhj7ewApcTAsQMMT1257XezhuYwFms6vG/Hq58MmXcraBwcncLIpR9tijx4GVj0saFuZ0HGeYMd2gF23AjA9i0aM27p4aJZa99aPD6I0Orh4iL+FWPdASETBSCGZZHiSE1tjdfMP8UrcdUdJQGdxZsPffR/Nx740vzpIzMkAvT0cdP1hAAhQAgQAoQAIUAInC4C5eV7D3xShRJ7YcWfSMQNI+n3+QKBQMCnZWdnRwYM6F9UpPt9Pp/fp6ua7lMVxTQM07Lc6sW2bMVWQazsmAhmXFNHbQIZfy52+iE7QCQIisLf1fN7XdGlBwDuifKuAehZADZAVcBCECMGVFWFv4RoAFUC6U6FKa6EpwstXUcIOAgABRDHRIDqY3WBYJD30sDLydkz51sQs3AKoFL3+SLFxeBzASoAZAo8h5C2eBM3GDNNk+wA+/a127Cz8vvL/jqwKLv8P2eE/GLz+vSmbIsbY+aur66P/mHBddMn9NQUXqbWtQuZc7LrIo/sqFo8krUz5GMyXc9VATDp8yfuTIQCNr8+Z/jNG8TGunPT3lDApu2zh932QkpQH5zHa3VHnC92/h1FQMnC8r0PYaxgxnlPhwI4smbaiLk70/IL9ciU5W+snVXCugNCRgqAeaUWN6yq2TQdAv/wyAwOd0nIRAG8MbfwljUyu+H03iC6ihAgBAgBQoAQIAQIgdNBoLx8L3gBQA0MinpeL0MagGXZtmWYScs0dd0XCgWz4cjKCoXC4XBeOJwVCvn9Ptxrx215uMBilsn3K0+tTUD0MqetHwUDoks6vekgIwXAddSpo7iDiIoL5QFAACiMawPQXBBcBXgfgWzKxtOFFcLpAEvXEAIeBDwUwFFuB4j5ElLdLz8v8MKpqhaNRqsqK3VoBHAoAH6qbGURnS1SBSBnMk2DGgH6/MWb+ujWHXurO3YE6O4CuAvAxFEDNz8GNWLPDkdn7njvu+PJEponBTJm1GyZP/WB5/Y0G4yFR9+5cvOKfr+4aNLKuIcCYM1lv5k78/HNh+KMsXDJnc+8seLbGGjQvP/5hTMff2FPbYwxPX/oNd9buPqJKTxrQByxwy8vevCxP+48wImAYPHYafcveXLehMCGGRFMK8ifvb0GluER5LvtAJnmPQ0KoHbzw3MWLN95pD2osiGiSxAyUwCukIFNXXv0hdsDKbd+aMv/vnvJf+04wFmSYGTkLT/6P4vnTwB80hsBDiwbVbpoPwvO3Vb/9LiePXu6mhAgBAgBQoAQIAQIgVNCABsBKsGSTHb7AwUgwviEM79hmqZhMMXGGhn0836/v6iwsLCgMAdbBbKzsrKys/wBXyKRtC1LsZllOducqcvJXO13uOQ0Mz88z7UDhO9kLcR/JRmAji0JxTXoIIAN1HBPKrACOo8bBHZA4aSAMB8QPESGlIFTgppOvoARSFEB+APCDtCjAnC4LngbW1taK6sqeSIAhF5AUqCU+zstAKgKSMtrIBXAmXjHuCMAY2zJ98ffP+3K05vy1xs/WPiHXYyx3nABOL0lnL9XvfPwZdctb2ajF/7jzYdGCvF/vGLptf+y6IAIL/jC7134Jgx+ZG/5oyJe4QtfEy2AECAECAFCgBAgBC4QBNAOsBKLZ77BCBWxaE/mWnoV9ytB8y8k/oaRNE1LZUxTVR/WzcFgoKAgv1+/frl5uaFQKOQL+Pw+pjAjCeyBx4WvS1DdTU4uSWhPAXC/NI8KgFsIpBAA7jQeib/TTSB/2z6kkLmEANgH8H81Ff5RRed1RxN1eWd0wgWNgEMBbMVGgIBgyHjSH/po4GuNdhrQCBCFUEA/pwBU24JQQFQBcOtAbqyBPQBCdIPgKsw0qBHgjLxnz//5wL0rwG/+9FgAp/7/7QMT7vwWKuDp6D0EDv96/JhH9rDgrHVHVk6S7f/Nm2eOvuPFZsfDv/emO52RhLfitFU169xWgtMZiK4hBAgBQoAQIAQIAULglBF4f8/ejw984sn0Qw0/1CUgC+AWfJjJB7uQPLWMi+Vhnx9CA+Fby7KSiSRTWG5ubk5Odm52Tk5uTn5+uKioKCsUgjgBPEzLsE1IGfCo9bH7AAfE6HNXEC3lAsIFkJfeYglcQu1Yozu91K7XoMQhc5BfqkZAnOPkHzq8A6yKewZA5qCu6SpwAWArKPUBfBrZLpDWg4C/cgUVXTwaShw45Xf3XLrAUhQtlgAvgKNH6wJCBQCxACJ3U6ZdwMdPUaOtLVWVB/1+X3GkGCgAbn6pyk+AG44hOldE94qiGElKBDhTr8Uzm/75s9+XMcZmTS5ZOrs0FOiWL0Bbwnjkd2Vrtu1njP3iB6X33fzVM7XeC2keJ3dQzy+OoFS/vgY6FxgbfM+2Hcsmhi8kMOheCQFCgBAgBAgBQoAQSEPg/fI9H38MXgApB1TFUHYIEgB7lqXzuDTkE7/kv4ANSss0LctCKwEzkUhqmpKfn9+vqCi/ID83D7iB/IL8gE+LtcaSBrg0gXs/1+Ljrr6FFICqYlgAr3m8e/huIDqW1vgr/ncaoyBFAZ46H2+nA3uCzlsGeBmPE+K4YCuIh64DLcBTBryMgCNP4DdFhT194hABpACSyVc2vnb0WG0wGOLtLMz2xlKIYD8FEgGiVVVVfr+OFAA2AsD7xzM4eKyG+NzxT5/zrWEYZAd45l45RwswsCh7wYzRHWUEOAtavfXDZev3VNdHGWO0/9+nzyleufHx+xY9//Z+8DvAtvyhV99x3xM/vXOkE5XQp/PT4IQAIUAIEAKEACFACJy9CLz//h7wAhDVtuO6hwWKszMJJQeE7blncYN+/Ae271WoZHhiH7AA2KJsmgaEC5impqt+ny8YDGZnZffvV3TppYPz8nI1TdE03bZZMpmAZgEugsbxkAXg++d8Xx3E0sI3jS9QUgOCCOBkhccwna9Kgp6WPuiNHsTaynk4nFbwXOsJMpRMgMe9HfIGZeKg36frmqJg6IB0EMCh8BtnmnSzwrP3vTj3VtYJ23IWEDFCBfDKpteOHqsLBoPSWEJQAM5bB5W+onIKwOfXI5H+SAEIBs6p/z0UAG8NQFMAmxEFcKZf3Iqq+p+v2bVjbzVjrDA3cPM1l107cuCVlxdd0i87FNDb4sbnx6MfVNW/WVG96e2DDSfBXG/iqIGPzxo/8vKiM71Wmo8QIAQIAUKAECAECAFCgBBgbM/ePQcOHOTVvDj45iRUFips7gv7MSFZ5s0AqbuXjhAAd+8xxtziPQQYcg5OAradSCRONDdblpWXE84L5xQWFhTk5xf16xcpjgRDQSOZNMykattG0rBkrwHf4kcfdI8GWvyIL5bLFTI/SFlWtaMAOjqdrzh1tJSLZSUm4eLqAvhHg34BRdN9PGQAHBIgd5DX/7J+43wG0QAX4udOqgA2vXa0GikAh6DiVJf74tmqxhMBHApAz0hhyPQKzocJawCDvAC+kLdrw87KVa/tK/uwpvPZS4dH5vz7iJ7n/30h90iTEgKEACFACBAChAAhQAicHwhs//uBQ5X/zPIpuq6pimHCHr7CFBXsyrBJH1r3+a2K2hU0+27FIlr2FZQJQOu8bdmWAq76QuePhbpt26pqwa65rSbiiWQyZpiGZVmaqoVCoUgkMnDgRXl5uTk5WXm5eYyxZCKB/oTII8Aev4grFN0JzopEH35aZGBGbb/HZsAbsN7eLMD7E66ylnp+bpTobOlD1QZCbux9wLYGx6eNRyfouu7z+Xy6zBtEOwXRUCExdd6iFI/DPni3zoKd8D64q7NpyE4RTlUBBIKOR6ZH7cL1KbaqqdFoq6QAeCOApWAkgHvwPhn5D3II8I2RpEaAL+6dqKiq3/7eZ7v21+7/rPFYQ2ssYQb92oDCrJJBBeNLiid9bRDt/H9xD4dmJgQIAUKAECAECAFCgBBwEUga1qdHGw99Xh9iDQc/rTNtU2XMr0Mpj96AuBfPLE9nvg1afzQzl6PIrXMscPFU3rrMyQJ391wDeYCFuXtwtZFMxuJthmHqmhYKBYKhYDAQ7Nev/8UXXZSTmxPw+2Qyn2KZlgVFtlAl8KIbY/1UZ1tdCu+ljWFmL8BMj76TM91fcRJB6K6FByC/OyFGQMpEfMeVEqjqVpmmQtg7Zg6CrSAED/JdWzfSDQkP4QrvUhSnygv0XZ3fdyNfGB9FSQFsfu1odW1ANgIgeST4NentDx+W1mhrVVWlL+CLFCMFwJtTUuMtUF4jt/+5iEABEc28e+45hyBVTkQT59ByaamEACFACBAChAAhQAgQAoTAeYZAtC1RXXuisbGpraXuSM2JZNLwq0mVYa++xT3JoPCwhD5flC/SJkCUM0gdOIf0LsP/qjL1z7HR5z5nlgUVvmEY8daYbduBQCAvnFdUWJCbmxvOy8vPDweDQVDY8wXgBZhUaCpAAfA+aB4u4LEFSJnLsyKnlOp+5d+JWIDfK1AbqS0EQh/BOwVkroHCIF8A3ASBEMCEAVVTRRghjMNNF3lIAseI3x4d5zYCDgWw9Wh1DW8E4NyRsKp0Pf3gcYMKgFMAkWJNlXaAEgH3fRDEgNNpopAXwLn9mtDqCQFCgBAgBAgBQoAQIAQIgS8KAdu2T7TEjzdGLaPl46rqphOtrW3xcDBuGCZToGblmngZzedUrGK9GHfGbcpkYYySAdw1d7z6nG1zpx8ahrYsyzCThpFktq1pGlOYrmqFhYWRSCQ/Pz8UCoRCWX4dPPkdZb7oGsD/YCHt1OPdKJ7buQCmYN5FmoBTtTsUQFobAgS9S7G3J0xBOLihgwB4B/g1sBYE0QNKBFQvoN3UAlzIZMFZf+8pFEAgEPSyOvKlFZZ+PBGgsqrKH9CBAuCJAEKOgxyYh8Pi7JeTCkAUwBf1P0yalxAgBAgBQoAQIAQIAUKAEDh/EDAt+2Q01nQi5mOt71R8dqIllky05vhjjEcASum7e8MKxgeIXXGvfb+z6Sl/yM0F8Q+IDJgqdkVtS0URvWVbpmkmE0nLNnVd8/sCoWAgGAzk5GYX5IOhYE52js8ndtRt2zYxmLBD6LvfGgBDdJ0X6D2nA58/8EdEhsPplZDAON6AwjRRQc8AFTsFNE1lGJrAIwaE6Pv8eaUuuDtJbQQALwDXJJK/GrwxhDsDogqgypdOAXB6i3MA7b7GngCiAC64N4tumBAgBAgBQoAQIAQIAUKAEOhTBAzTbGlNJuKJ5hPN/++BYw3NJ/2sRbPjsHENjc3Yo8/AK8CROHvqV8wOVCAyQMoHuI6AOwhoQg0N+gLQ+fNGZyGoh1gBoAMs07Jtk1dN2dlZBeH83NzsnJwc/icUCoL/HmjrmZU00UfQ49+PzoSieEKfQSne7yBUID0fwNE0uPEJHG13n79D9NMvST1RlIGysgMXRlVTMHQQ7BYRWWgAACAASURBVAOwXwD+SA8BcbXDO3i3wbupGkhbgPy2G7qJPn3Dzs/BBQWwcfNr1UdrA36ZCCBfbv4ScU8/2QhQ5QtoHhWAeDXw8+AJshTfw7U2Y6ZBXgDn5wtEd0UIEAKEACFACBAChAAhQAh88QgkDTOWMBTLOHCw9uCR43V1zUVZLYmkoamqzWxVYZZoFoCNTdESIJvipZ2eaHZHd0GN2cgiiB54jBgQtZHjAii2QS0T6QDwJQTlPMQGqkowFMzLy+3fv39Bfn4wFMwOQdMAcAF42JaFrv28wZ7LDZiqKpbFU9ncmbzIQhyBpziGMks2+XOOwmUAunggXrGEp8zOJExw+hkYICIODB3UNbAVVDCDEOgBzpB4BQhOo3iaKqFTXgAQ4L6P3vISb+jUhBOn91Ke9TL+07st71UeFcDRuoA/kHlE/JgoCiYCgBeAFinur2kyFFD2pECbiCDRBEXGeQBUwRAF0POHRSMQAoQAIUAIEAKEACFACBAChECnCNg2M0zTMC2Vmbs/+KzueFOQNZ082WJZFhjiyxZ9ESGQtuOObfvgHcBQ+4/fiao2vSzHKtq24URZnjKmQHGP5T3+baqq4vP5g6FQdiiUm5PTr3+/wsKirFDID4b8qmmBzQAmGMrRXI1+Su3vqfWl8loSBZItSNkwz9wI0JmVQFf1tdQrYPCB7AXH4EVVAZcETdOBF1AxZQC/TrsBriqXeY4dKB3ENY44gt71vkDAoQBePVp9PBAIeLpBvN0xDMQ0TFIAfo8KQLQJ4MdEtM/wwp+rAuAf3ggz7565fXEDfTQmJQL0EbA0LCFACBAChAAhQAgQAoQAIXCGELBt24K8QHYi2lbx0dGTTXVmW2NrWxt0AGiwfWnbJm45O1U8hgcqEBYgc864ib7bI+BdOt+VxqR0Hj2IG9hIHqALAE4PuYS2kTQNw9R0LTc7Jx+OvLzc3HB+OCcnN+j3a5pmmqZhGJZlojpA1PnS2yANrhQZP4a0QfVlg4JARPuJQboPc3rcYEdXupYEPGgR4wb5AgAKdA9UdV336cACoJsAdA448YVOtED3l0Zn9jYCGSkA19jPif1DFYAWjUarDlb6/HqkuB/aAcpK34kBxA8QalL4m8jFICCNoVDA3n52NB4hQAgQAoQAIUAIEAKEACFACHQPASxdQOVdW3/inx8fs9tqmprqk4kEVjWOE6ACgXroEADsAN/iR6rAUTtjueOxF+Szc0U//EKF/gEPZQBmBNCGALaEKrMtE+IGLcuAXnqmZGdnX3LJxYMuHpidkxMKhULBkGUbiWTSNMA7ALoDUFngVlYexoLbEwgOAqXXngKsQ0MBudrMqInyz3EfdPwTodQX0vAOvAbFgA77gGkCsEQMHUSbRA1MBCBowTN556N179l+kWedg40DXjvAugDYAXrsIcWLLIp5hSEFAHaAmocC4I0avAdAyGN4iwh+ysRPDINUAF/km0lzEwKEACFACBAChAAhQAgQAoRACgIKY58ea/rw42o1caypsdkwTRUN82VRyv9rYVEDnECKLb8TNJjSos61AJwCcFwGoSKyoLYWQnioi6EfwTJMM5FIJBNxVbHzwnk52Tl5ebn9+hdHiovz8vL8AT+zrGQiaZgGDAqUBK+ynMEhsxAIC9GPLe/O8QToSG7fSU99yq+gwJOkAIghXPt3cXcptbzbui8GgXt0wgxExAD2Cfh0FcUB4CDgPBKvU6LcasbUxpSWAnqHe4YAPJq0RICQMF4AqDE2U/b2M4iH0KKtrVWVlTwUUNVUG6I3QP+P1T8XADhxnOJbZH5YMmlQI0DPnlYPrq6oqt/+3me79tfu/6zxWENrLGEG/dqAwqySQQXjS4onfW3QyMuLejA8XUoIEAKEACFACBAChAAhQAic2whYll31Wf2nn1eb0dqGEycs09J11TCSImjQ1lDtLy33nF51HkLo7bHn5ZD4ieiMdikAqJzQ1A9bFBSQysNfzLZisVbDMBPJpJFMBgOhgRcP7N+/qACOwuzs7EDAxxgD5wAjKbsPuKoB8g4scCTIUChn6F/owlAvJXrQ3eHl9EWH/fvtAgu9s3AOASkDh15RwEGA6ZpP5yGKcKBAwEFPXMBfKuBLHGfBc/s9OytW3z4UULzGUtHPOSy+r89VAJwC6K+qWtqz8GREuokZvC+GQgG/mKe9YWflqtf2lX1Y0/n0pcMjc/59xPQJV3wxq6RZCQFCgBAgBAgBQoAQIAQIgbMGgXjCqPz0eOzk8dbW5k+r62zT1nUGBn9c5YzK+3aLxSYA11ZA1K6SIIAa2oIzLOicFwUt7udzeT0vwdBekCmKkTRaW6OWbeoaSOhzcrOLi4svvuiiwoLCrOygpmmWZUPrPzoNcH8+UZilrIvv4cvVptsZOtvz3i/c22pX1ju/krRHOpvgYQxSlP7iQlk6istx8bxzAfUBEDqIAgEf6gQgXsDbWN65feApvzoXNqfQTgXAdSvYt8G39IXSBLb7tWi0paqqSlIAIJPhJ6YFAQgbQKRsOH1AFMApv5c9vKCiqv7na3bt2FvNGCvMDdx8zWXXjhx45eVFl/TLDgX0trjx+fHoB1X1b1ZUb3r7YMPJOGNs4qiBj88aT4qAHiJPlxMChAAhQAgQAoQAIUAInDcInGiJfX6siSWb6htOfHqsgdkJnZm2abYjAaSAGotuT4CggvJ5mymabVkgAcAOAl4kOSIB3myAW/qitIKWBDQOSCahESCRiOmanpuXm5eTm5eXk5ubW1iQX5CfD3buYAQoMgvhkjTbgtQnwefOVN57fyYjA9vv/GfgETI96g7CBdunBmLQoOpGCSrgfQDJApoGfoLCTFDVNPQVQBGGBPqLecXOC+4g1QsgGHSaXFLgVYGe6lAFwN0A+CvMD4c/QFqHMRspgHu+mOd0WrOe24kAz//5wL0rdjLGBhZlL5gxevZNwzsHYfXWD5et31NdH2WM/faBCXd+a+hpgUYXEQKEACFACBAChAAhQAgQAucnArbNGppbm5tOWsbJw0eOn2xuYnYinjBBHCDvGMz/sb6WLv086g8pAKZCMoBIvIfOAF40gTCAQQ0s63LcgXU81WTquqqppmHGEzG0CQQ9gt/vKywo7FdUmF+Yn5uTm5UV9PkDfp8P2rT5GHCWWJrsqIfvoTgDZYDbOdDtHXZJE3jdEDu7OI1qcJomRMICLxQ9jAnCwCkMLo1QgA/QFAXEENAwwP0EgA4QToNuh0Em4cH5+Sb2/K7S7AAD+PZxBYunt59/CV4A0aqDVQFIBOivgnem6ApJqf9li4yIxsA1kgqg54+quyM8s+mfP/t9GWNs1uSSpT8sDfn17lzZFjceWV22Ztt+xtgvflB6381f7c5VdA4hQAgQAoQAIUAIEAKEACFwoSFgWlZLS2si3haPxXf/83BAbY3FY4m4AVU3d+sTdnZYgjvW6QiTKqT5onQW3dcp5gIpO6sOOyCt+KC6t21mmEY8nlAY031aIOAPBvyh7KyiwsIBAyI5Wdk+KJpFxWwzZoFsARgBXjuj0lvMgt0HKA3wmgl0YRnQ/QfuYQE8Y6aFF6T1+fN1SuyELp2X/dgvACaC8gAnBZANSKtFvjKPaWLKt+fFHn73we/oTEkBbHrt6LFaSAQQVJHzBoj9fYBLU6PR6MGDBwN+X6S4v6bpKQYTIiPCfXXcR6kwg+wAe/6sujOCs/+/5Pvj7592ZXcu8Z7z640fLPzDLtICnCpudD4hQAgQAoQAIUAIEAKEwIWJQCJpJBPxRCLefKL1n/s/1ZTW1ta2RCKJlRIEAcp9VS4QwIqU+wbwb4RoIK0h37M37tXei1KLJxRCE71lQcigbUEGu2kZjLGsrFBOKCs3B47c3Lz8gvzs7KygP6CqqoXegWBqILsF5CNzdAcOG9ClC3/HXgFi0AwneMMFpIxcNqG3e3tkQADvmHBpCq5o4A4CoFMXB2QscltBj7iA6v+MH0ovBYChgG5bC/pKcIE/go4UQOvBqqpAgFMAoALgbzH/i+sxnGm80gBSAZyJ/yVWVNV/Y/4rjLHTq//5Eh0W4G/LbyFfgDPx2GgOQoAQIAQIAUKAECAECIHzAoF4wrDRtb/q8+PHqo8ayWhrazyZNEAWoBgp4ev4I1FJQXKem7AmSi+3rMpYbHMjQSHq5+BpmgKuAfEkMy3snYcy2e/z5ReE+/frl5Obm5UVyg5lBYOBYDBkW7ZhGrZtoqRApMI5Dm8e839H6N8lKeB5hF2JCDwqAMk+eEiRFCywFAWvBO/wCrMgWMENLFShZQAFAhgwADoB3jIA/2CaQQYHx24aG5wXr2bKTXgaAY5yFYAM9uNJFiK8En8sVABVAZ8vEuEUQMqDFiSA/JnH4IJUAGfkzZn66NYde6tnTS55et43ejLhg7/525pt+yeOGrj5sZt6Mg5dSwgQAoQAIUAIEAKEACFACFyACNi2bRqmZZuWZb9TcYjFG5pONre2xbA/H6ssTAZEjwAFLfywvxqdAkUfPNblKXmDqeZ8GDEgwgcxgo0n50GUO4N2BGaD/B9UAuBQAAl8eiAY9Ot6Xm7eRRddFA7nhULBYDAA/QKaapqWaRhwIdIAoBcQAQftKABvAmLmR5vJAiD1TCEHkObz3kYAvvnvbCbz0IT0qAXBF+ASeYwCR1MKBLA5QNXASABiBqSzILABngrXYTyEPaNcY5cCh3P9jW5HAfAbcnUp3HcRdSwaJAJAI4CgAHgjgFPxe3QA+GOPCsA2DHPePXPPIbDOPTvADTsrv7/srwOLsstXzggFutX/39HzaEsYY+5eX10f/cOC6ygp8Bx6a2mphAAhQAgQAoQAIUAIEAJnGwJY4MOW+4FDtQ0NTVa88eTJlra2NhNt/Bna9nExtUgEwCpK7JNjVSXrM2fbG0pijBZwKjFulI+xg/hflbv+8VNsZoIXAC/dbNMwLNPKygrm5WHAQG5Ofn64oLAwnJunKqppwK9t+Bc6BtK69NN67DuA2rX966iodjoC5J22r7q7rMPTMgjTz5dTAEegKgz0AT5gO7hEAP+jSmWB6Dlw2AFey4r2g7PtfeqF9aQlAgRcFQB/3XhuI6dVNAW8AKrQCyBSjCoA0d3ivBuejMCUjABqBOiFZ9X5ENc/vKXsw5pfzf16R/7/saMfPPZ0xe8+aouZjOXlzpgx/lf/Y0hYyzzq6q0f/mjl30uHR954YkqfL50mIAQIAUKAECAECAFCgBAgBC4ABLiVWmtb8lB1w4mm+li0vrmpOZEwcLveUlURj2czWxU1mOy7dl0AZJu2okp1PD9HEgIKOhCILgPebyCZAFmbWyb+gw0IpmlYlhkOhwdELioq6BcO5wazAuHcvEAwmEzGE8kkEAGSh+Bd35lE9RkfXkYuAKprUPZ7doy7PWD7WTpnChyBu6haeZGvqioPGMAD+wZU1dvULkrgDL0D58c76lAAW49WYyOAt0dFSioEE8BVAFWHIBEg0h+zKjGugUHnBScLvDv/PKmB/9wwkhQK2IdvDHcBKMwNHPrvuzJPc/jtb87ft9dM/eWXrvzgV+MHd7CuId95ruFk/DxwBDj87LVjFpSxyKx1FSsn5TBWubx05MMHGGN3bGpYfUMvPJUjL865buaGI5FJS15adV9p+P2HS657/f6KvfOu6IWxaQhCgBAgBAgBQoAQIAQIgfMXAbulNd7c1FR3vK6u9nhTU7Npmkxhlom+fbI93t0z9/bYe8QBWMFhdSviBpzwQRH9J8o6XsnLs3ihq6mgjY/HY21tMV3XfX5fKOTPzcktKuo36NKLCwsL/T4/7zMw8MhEAXRQhzuN5d5mAi5FwJ1kZxvZDS8UvQ8dEwrubzJbJLgx9d64QYGb4FO8vQY8ZUAHIkD3+biPACYMeJbQA4bi7Htz0RBSUbRYIvnK5q3VR2uD/iC2Wkgdv2P2h70k2AjAVQA8FFAHrQp2nnhUAG6GhQQOfplMEgXQly/AU+v3LH7u3Y5dAJpW/XjDgo8Y03J/vOhbcwbH97741vQ/nWSMXTtn+pb/kZ9xadwRYNFdVz00Y3QP1n7oN+OGPbqPscgjO6oWj/QO9P6ikm8urWVs8CN7yx8t6cEUXVy6fXbgthcYYyWP8bK8lymA2IY7wnM2B4vDsdpmxoKRsFHTfPEjZfsWD+27W6KRCQFCgBAgBAgBQoAQIATOOwRi8eTx+rqao7XHGxpONDcbhim7s+U+v2sHIH6DoWzo4CYpA74/i8GBJk8NEEU7Vt28bkY9v8WYqHQt20LXPBUICOAfrGg02tJyIjs7q6hfYWFBQVFBQVF+fiQSyQuHjaSRSCZAQwBDWE7KAQ85kE3+spMc631PWe587zYxuAbznuITzuvKU9DtkPC+CZmuQpSEY4DMBXS07jwtkcclgnmAroOloK6ruqZwpUAKrcDtGs7tw+sFUBcIBNxQQC+vxJ0BNTXaGoVEAJ8uGwG4+sQp9rkoQNozIDvA4SEVQN++Jrc+9sbruz/944//9dvfvDzTTPt+MPXt9YwFb7yu9h6+N1376/s3LzzM2IjRHy+9KpLpmpffqvreL/9yw7hLX3r0+p6s/vDyUWMW7mcs8tBbny4c64504LFhpUsPMTbkod0fLRzRkxk81+5bNGbc0sNp2/tHNi75j9djX/negntKw6zXKYDX52Tf3LyyZt1dwcMvz79t1poDeunC7dseGhvspVuiYTgCnGqRPA6hQggQAoQAIUAIEAKEwHmNQEu0rbG+vq7++NGjdbFYG7Tvg7egDBmEYt6C7XzuGqgo6JDv+AY4lRy6DPBaTggEuCUe2hBI0wEp73d+BlJ5VVXicMRMy7RNS1WVUCjUv1//iweBNCALD7/fB94BSUhA5EU/H9y2LU3VYEkKk4YCPP6AKxC8hxNIkPYrp4nAkw/Adfwphn4uUwDsA47vfMHb2tvlC6TM7qUn5FKgdQL17LYGjABoA3w+nwohA7ztXex/c+KgVzQCCm/cyER8gLVjLx9eLwDeCOCmU3JSyZGTqJoabWmpOnQw4PMDBaBr2MQhGCfR+i98A7xaADjBMM15c8kOsJcfnjvcyDnrDh07+d6zM758MRS56Udsz/Rb332Dsci3J3/8vUH8t5ufWH3n3xnTBm14ZXLGEv/jI81fu2f9kAG5Fatu69HC5a576m6/VAeMeKJ89/yOmhFOdd7dC8KTn411ofDvZRXAqa6Rzj8tBGrWTLt87k5HynFaY9BFhAAhQAgQAoQAIUAInHMI2LZ98mS0+URTU2Pz/qojKkuYpo2OfQYTAQPuTrtt2bCdj1ve2AwAXgC8shR+AFAkd1httgdH9HnD1XZrtDXa2qr71GAwmJ2dnZObk5cXHjRwYL+iIp9Px0H5dLYN3gamIt0KPJl8PMXQrRX5jMKOz52+Sy9AeV1KVuCpPNsUsYBnOs/P8U4wngBzBTFfgGsEVNQIaFw44JmVN8ZjNgOPeOB35/m6oyW6FEDqGX1Q/zPGTEXRY8nkxk1bj1TXBD0UQPrywElRqAB8fn8kEgE7QLCx5DIAcYPwnOXhNgKoimEY995996k8lS/43HMsEaB4+ppYwqxZ/70OsgAqF9zx11VRxvKKn/k/k269hB3esf1bz4BunbGBGzbflJECaIsbkRl/DPq12g2zevY0MlX7sg4fuuSjsvlD+Pjxyo2P3/fw6p2H4oyxcMmE7y5e9fi0Yh5usHVm4YwXWXDutpqfHZs/9YHn9jQbjIVH37ly84qpKGKIHdqy4OaZa/Z7l8oH77oRIHZo+8qlv1m7ddeBGphazx96009//cz8cUXuYLi2Rc+/vR/m1fOHXnPLfUuW3zk2yLpxLasvW/3wg8te2VMb44PPfXLZ4gkXZwRVYFW8YNeuf9/xwOxFWypjTI9MWfzSivkoYeCH0bT7dw/++LEXK+ARBovHTlvw1NOzr+YNHWKESWua1/3bjkenzfzN+03srk0NK2/gOATuefPQ9z+8/wfzN1TEGAsOnjD/yecXT4ptfOD2u59/vwmAHztrxYsrpzjLq9/z/G8XrX6urOII/JYFIyPvWLF22bTBnC4Uz3Hiiqp1w164e85jGw/DqEOmPLq22wtmzsKO/q9jGZfR/PbyOXc+vL3Gi9jt66JrJ3X52vTsxaWrCQFCgBAgBAgBQoAQOKsQME2rpeXkyZaWuvqmz4/U2EYsaZhJI2kYpqPLhk1asW+MFSlX//PDbYnne/Keerxduz6vzLlAgIv5wa1QYaZhmJZh2VY8Fk8mE36/P5wXLiosyAuHw3l5Bfnh7JwcOA+qR8jmgy5zSEKUiQQeViKtQYCvkZ+XWlgLb8MOn0WXLQMZd9fbT99+HNwTtyDKEV0VEUq4L5VhugD0CUCqIhzwN2oH2icJ4I8EjH31QnWHaJBzCwrglU2vgR1gMCQbAaR7Iq/j8TtBAVRW+QJIAaiaw9eAHSD3oPBQAIIaQByMZPJeUgH01QNnLG/qasbYic2zO5ri8MvrrvwjNP87RzhPaz5hdkIBsG4M2807kr0Aroq79tlrSxaUuf35jMXfmDvqljW1aSOOfaL8LdQIcAqA5RdHmmpTSsH8O185vOL6oDwh5fruUgAtL86MzNySNnV41roDaB+YeW2yf6Gra1nlysljH9wNzineY/Rj5bvmZXALkHRJOFLcXONFY+SSvTvmc8eEQ6uvG/aTd9IGlDhICiBw69wp21ZuQJonBYd2I7PBpeOaynbjmeIIz9326dPjOPnCeys6ei6SyimO5NfWIEcgj5FLP9pxPyd3Ol+woABY+4WJRyAxSVmDoAC6eG26+YLSaYQAIUAIEAKEACFACJxrCMQTyVhba2tbW9Wh2pMnG81kPBZLxBIJqLYhEgC79GFLWoYHwkY+L0VlN4FT3Yt773Dv3eECIKoA6kMQG8CGvsIS8UQikWCKrUPWnq6qLBQKXnLxJcXFkUDAnxUM+v1+aKxXFQwZtBlQFLx/wTu9U/Lzjv1uqAC6U/Z3aSiQeRB39rTwQqfRgIsdeL2PzAiQHT6fX/epGC8AdAnvJRBlMt5x+y6IL+ilc1QAr1VXoxeA9wXgmMi/VUWJRtsOVlW6FIAwb8BXgCcCtKcAkHwyDPPeuaQC6LOH3JUKgDHW9s667T/4f2pxkzY09TvXfbd62/Q/mazfFW/94bpRmRbWeyoAt/1+wjOfbpwVYaxm9XWXQhHrdgHsXzJi1FOHGQvfvvaDtVOKWPPmmaPveLGZsSlrmtfe6q3wh0x/btPjXy9o2jrn2vteh037W9c1rJmGdwBt+RvaWf13rQJg7PBLy7cPuGHG1SXhYOzAsmtLF+1hjMnVyrWxIXc+t+nnXy9oO/KPV/8SnLHghmKctdNreQc7Yyx/yso3f3l9QdPeX8y5ZWUF8967F3233A1PXblt+U359Vt//K25W6A+n7aqZt30HBZ/6baLZm1kjI1cvHfbgpJAbP9Tk0YteR9sFdGDMKVgLp5w+/VXhAZPXfzQ9RGJA2NjH9n4/L0l7B8//5fbOEfAwtNW/HnF9dkf/u7OyU+9D3v9s7c3P3kNX1hs95qVx0bdcf3ISIA1bZk7bOYLTe4JTlcFC05YvOnpu4azj351243LIXBh6OKy8keGsi4XLCkAxtjg29dueHJ8UeMb941/YGuMMTb9hfiqqQiycJRI8wLo6rXps08cDUwIEAKEACFACBAChMBZgoBts0QymYjH4vHEJ1UHo9FoG/j7xxPJhInJAtIwEL8Ej0DsqHe6BzzGfO6+uAiHF4W6KNrxIi7ll23/tqq6IgPLMmOxtkQioel6MBjICmVlBbNycrIKCgoKCguys7J8fp/GJfRMsTAJ0bvbj90L4o8H207ogC5DATKYEWZwGeyYTUjTQbhGAzIZ0dne55hC8Y+mgjowIiJuEEwE4Ifwq14xDujxi4deAMmkVAEEXTtA57VIoQBaDx6sEo0AqiZuAbP/OJXTrhFAtAlAIwBRAD1+Wh0O0IUXQIbrpB3g166qXTQ6o3Ndr3kBwOyyLp2wcv+fZhWLvm6xOw2/P7C0dMyiA1A27i1bwPe69yy5fPxTNSBcP7qs1N3kd63+yn5SdO3qmLeWPn0KIAWhtCYFubbAD7cdXT6xi4eYdq2xcU74NmAlblp7dP3tnGHbOT887XcxxkY/tm/XvHQXBKeAv2FVzabpqEGQ1a8oy7fMCsx8iTF2+9rmtVNwoz7+0s0XzXqdsYkrqrbdGXFGCE5/4fCqqW7cg0MBTF8fX3UTor5sVOkiaJ2AroFb4S2QQzHnnPT7FXIMeYJDAbhsTs3zN176wE5YIdfqd7VglwJwJ337wYsmrYxL/UKHFECXr03ffeRoZEKAECAECAFCgBAgBM4+BGzbNpLJhJFoam79uOoIM1pao23R1mjSMBhXscO2LXd05y34wk0Q/+vZ/BWlIL9D0A+49+rW3YJISLkOd70NKO8N1CLAdJZtBwK+/Pz8cH44NzcHjuzs3JwcHjdog2MgjxeAJboGBmK32YtyN9QBYuVebsEZofPL2//WY1vAy11YnmiO4JVwmhcA/lA6EELVD3IAFEGomgr5ArxfACUCKT4CwomwG64BvfHSeRMB0A4wxXAwBQdVVaLR1qqDVX6wA0QvAGE86SIsPB+kM6XjFGAY1AjQG4+rozG6SgRIv67575u//AR0pk/9X999/jp/xmF7KxGADy7rWKhsJ6yfXHLfDm8XQEYZv1gVr/ll5enxDmhvMXC6FIDs599bVQOt/vIQc8mpnTo5Ba7Or3UYAZfacKDIWGY7Bbzb6+7cO1bIGVXxfEV8hzzTCPjrdDWEZ2t9Yfneh3hXQlqFzxgTXgDlHx1BowR5iHI9k7einIjfQpcLzrAwJ7jRedyZVQBytRle4LRUiL789NHYhAAhQAgQAoQAIUAInIUIYIaAaZrGp9UNDfXHE7GWlpMtJ1taTMzzgwVzLaB1QwAAIABJREFUKQBWdNAxwLfM8WfSul9+L5sJnNvkxvzoMigj5fFiy7HHU5hqQye5bdtJI2kaBlNs3jLPbObz+QqLCov79Q/n5eZkZwdDoaxQUNM0E2wNDK5E56Z63J/eOTLQAhmh72abQMq1pyY3SKEAhGhCMCvOVj+Hj0cvYlsA7JhraCIAh6YpqqLxoAEpK+C0Qh+LBdJCAR0VgPMGOM0AsJhoNHrw4EG/YwdoW7zHwSEOUlUAwmZCYWgHSCqAvvtfw1Pr9yx+7t1Zk0uenveNzLOYieYTcZBWx5p2bX/3oVfqa0zGiq946z+vG6VlvuLB3/xtzbb9i+666qEZo3th5bJWnLTm0xnrL52zNVUJ79Ry4Ugxbn27x7f/a//SiX1JARz6zTeHPQrqdxa4YuKUCZcFm8vXv7zH3YJ2qmIpSvcsrqtr+5ACCBanpz+MWbB90+zBp0MBIHeAt5VGAbS8/sDQm5/HZoHw2BumjLqIHf7r8385BBJ9LiU4BQqgowX3BgXQ0WvTCy8uDUEIEAKEACFACBAChMA5j4BlW7YJfz7//Ghz84mm5qYTJ0+2trZaJlcGOIyALIO5/R00Doi9XdG87+74q7zDgNmWAhbxTssAVxuIGlLUvlxvgAGBIAmAxADgJhRVCQX82VnZWVlZuTnZBQX5RUVFuTk5vDwG7iCZtMTgLgkg9Aq8ABVUhFuyykZ2bwuAky8oB0kjCLzd7+mP2mFD5IB4slP/owmfe+9CFwHaB8/hTGdb0rVR4X4BkDEAlICia9AfoesaSgfca/uGC/A0AhyVKoBUTHgHhI2tDdFotKqqKgAUwABUAUgKQCxTplG6YYkCK9MkL4C+/F9HRVX9N+a/UpgbOPTfd2We5/O3x9277yPv7/KKnllyy3c7juMb8p3nGk7G/7b8lpGXe5zxT/8uRGkauOeRu9YsXR3zdAEwxt5fVPLNpbUe4Xf6PH2nApBFrKvzTxPzy7UVz39z/5LSlIV1ea3x+pww2hOcciMAV/XDbBWLLp24rEa238c2zAgDgcJuX9e8dhJ37Es5epUCkLCPW/bptntwNR01Anh23VNVAF0uuAcUQJevzem/rnQlIUAIEAKEACFACBAC5ycCILm3WTKZrD5a09jU3NjY2NTUHI/Hxa67rOu8dn0Wet/hwVMGnPqfKbalYFI8HiJS3gJtAObjufwCvwrtCCyI2bNAjGCgtyCzTCORiCmM5eblFoFzQDgvJy8vL6+wqCgQCFiWiYIGCxsG+CrQ9BDjDuRD4lxFpkeWMfigW8/WqwtI+ZpbIcjAv9SMQ6BNBOUhuYWUM+Vv+XpFvQ9yAFXBdAHNBwQIuAqih4BXBNEuPLFbd9H+pFQVgB+blVMoAEHiIAWgtiIF4PcHIgMwEcDDevCHoeCDhYfveEzg0ycVwGk+n+5fdv3DW8o+rPnV3K/Pvml4hquOvv3Nu/ftxV+EL8m/+dorf3zLsMGZOwDgnNVbP/zRyr+XDo+88cSU7q+h8zOFlltnDMT2Hfi6sdEP/WnzggmRAGPx+v27Xv5HfOqsSRG38uy0EUC6A4RvX/uPJ8cHG481Dxk5NNiFHaBTxs/adOiZGwKxmi33jUTHO0lSGDt+EpkMpgPSDpDVl6//1QuBn66dzZaXjnz4AGOBjq5lse2zI7e9EMtgByjc+9Iw89oBPr1p6S3hw7+deeNSsA+UNb9jBwh+gb+bNTQHlB2H9+149ZMh824d7douyFZ8Z4JOGgE6VAE4FMDSj7bdP4S17HnqxvFgPXgKKgDXDrCDBXeLAqhdw5tH2MjFu16666K2I42hsSXFzHFqzPzaxN94cNSMlbV66ZPvvDmbyxzoIAQIAUKAECAECAFCgBBwEYDKua2trbb2eEN9Q0NjY0NjYyKehDQ4pmFxL9UASAKgLkBW+rwcd6X5WBdDKSm9A4Q8Hmp1uBi1AlzlrqiqZcmmASwpsTC2TQPkAegeYOs+PRQM9i/uP3jQ4PyC/FAoFAwFVUVJJOJJI8kNDaTKAKUFvG/ACeBTgJ2QvfoZuQGOgqfhX1jhe9ARNv7uvrynN0GSItit4I7kebuwvYKjhD+VCgIU0nsJCzxNpiGCQkCYCAAdgJoIUAsokLUoDsEfOH4O7V7pzjICFVNhWixpvLLxtepjdUGgAFwORwRBSo0FNgKgFwCoAIqFF4CzfLgLiTE+RfGNCAWkRoA+/n/Nhp2V31/214FF2eX/OSPkz7A73P352+LGmLnrq+ujf1hw3fQJvVc5ue7xmfzwDyyfOOZhrHW9h2QKuqUCcJz2xAjdCgU0yn5y6bWrUyLxSsfll+0+7OoUap+bXDIX6k/PgQsb3PW1rPn1OcNvFsb77vVdhQK2e1qejL2m7bOH3YYkRcoh9uF7VQVwZM20oXPB2s85xpaOfL+s4lQoAMY6X3C3KAB2ZOXkoQ/udtchvRI6fW0cB0RXxdD9jwGdSQgQAoQAIUAIEAKEwAWGgMJYtLW1tu54XV1dXW1908kWocMXvflY4mPLv9M8gPZ4TvsAr8qdzW+IAPRs1HvQxFpRNhfwn4symgfvKSp4CrZGWxPJhM/nBwfB3Oy83Lz+/QoHDIiEw3l+XWfMNi3LSCYs0xQiBcFHiEqZV+BcdJAuEPBW4CIusd3DztAvwHkGLnAQTe+uBgIG6NJQQHZJuL30qZdImoDX8PLQfD5UBmCzAFIC4LsoGQG+KDRuFFe5zEy7TXvGFENhOqcAjh6tCwQDHidIz7PAThBFYUABVFX5A75IpL+m6dAIAHiK25faD/HYiQI40//PmPro1h17qztzBOjeirgLwMRRAzc/hsbxvXa4W9yZS7L6stUPP7jslT1gVAhyhZIJ3/3pkz+/HTa6u0cBsOay38yd+fjmQ2BcFy6585k3VnzbCcOTbEL79vUDL86ZefeGCpg1PHbWihdXDvvDsNKlhzyKA9b89vIH5v3HlgNYeOv5I2csXbF81sgcxrpxLWve//zCmY+/gPel5w+95nsLVz8x5eKMsDoeh4u3LWlbct/SnUcYCw6Z8ujaFfNLw+4VscMvL3rwsT/u5OthweKx0+5f8uS8CZFeVgEw1rxz0czZuAwWHDx18aqVcw/PhZjDbnsB8EV3suDuUQCM1W6ee+vcNRVA1gSLx/70pbceGcnH7vi1IRVAr312aSBCgBAgBAgBQoAQuPAQiEZba+Goq62rjUZb0bcfW/1l1Y9mfZbCTNw6xjLbs92NVIAsFIWJAAfRMQvgdWNaJz/v8Md+A1W1bQa2AYaRSCRi8ZhlGIGAv39x/4svHpifX1BYVNC/sNCn+yAB0TBQScCbBWzLshXFVhXbhAZ8LlVPPbrRICDbDVyjRGGb4Pbrd9qtn0I0eLf9vdIDsSogU2S7hbNQXtLLHg2UU6hgsuj3+30+3efDjAFN8wYToKAgRZaQ7i8IFIAvnki+svm16qN1mAggn5y0eXRc/VEF0FJVddAf0D2NAM74UofBBRncnQEfsaKq0Ahw993n0OdGORFNnEPL5UvljgCMsSXfH3//tCtPb/2/3vjBwj/sYoz1ngvA6S3k7Lvq/UVjvrn08F2bGlbe0GeL63APv89mpIEJAUKAECAECAFCgBAgBAiBzhCwbfvEiRMNDQ0NjU1Hqqtj8aRpgbcfagQsxTadi7kxID9wmxr8/50Dq9z0znnhFShN9R0FO+424+VYVKpYxhuWmUjEjWTCMA1N04J+v67pxZH+gwddWlRYmJ2d4/P7bDAPMJAJAK6C+xmmLCuFj8h849wPL/13YGTAgxA8rQEyXFHccyayQzZPeOmPtF6ANDd+L0qcBeDCCx46KNagoaUgxAv4wD5AGgqikMLR52e4P1NRtBhSAEer0Q4QDq/xofiW91HIRgCfpxEgBRn0ZHCmlBIMVTGSFAp4Rv7H8vyfD9y7AoTbp8cCOPX/bx+YcOe3eEwcHRKBlv3b//fM257dP27prm33l/QNLkQB9A2uNCohQAgQAoQAIUAIEAKEQG8gYJrmiRMnmptPNJ5oPvL5sUQyaSYSScPgLQO81sa/LUVsvzub0mmecx3U3qAA4D39Coj4obpUec+7kAtgBa6qCrPMeCIea4uZpqlrWnZWdn5+fm5ebn44r6CgIC+cGwqFeGmqYv2MpbPTdI/jOWr89iGC6T8RFTIuybEYwJttH1TYwbUuFeJo+MWZnl4A99rMZoRebkJOLRgBSFxUVW4eABEDIBEAWwGM8ENLQvHHUhQ1hQJof/vyEfBQQGwE0CMDijUVGwHSVBU8PEIoAFw5ANkB9sYHrntjPLPpnz/7fRljbNbkkqWzS0OBbvkCtCWMR35XtmbbfsbYL35Qet/NX+3ebBfOWXuev++Vw8HXn3l2Tzw4d1v90+P65NaJAugTWGlQQoAQIAQIAUKAECAECIFeRyCRTLREo60trbW1x2vrjifgMBKwRQ/N+RAbgHW33CX2zJ+Sw5eiioeNe3QH5Lvkwj4QxfDeLHrHXE+DxnTFssxEPJE0krYNIgCmsIKC8CWXXJwXDodz8/Kyc3w+Hw/ggwEtOAlyEdDJDwX40EDAG+/TS/r0mjyt2z89KQBvMpMjQJfuA+3pgNQHxjfaM8YeCKWFh4zQVGijQDrApyEjIOkAwQjEE8mXN289erQmGAi6YQriuWC/Bz4AVdoBBvx6JBJRdc0GH0fHiIAbI0jNguAChFsCUQC9/onrbEBHCzCwKHvBjNGZMwI8A6ze+uGy9Xuq66OMMdr/7wDZHQ+EJz9vYGf+sk1rZ5EK4Iy+0jQZIUAIEAKEACFACBAChMBZi4Bt24l4IhZra4vFDh/+7MTJaCwWb2uLJ5MxvpOfbgqY7sDn1sxQjbvnu/EDTuKgCwL2DijIMHAdOwoHbNMyDSORTCYZs/X/j737AJCrqvcHftv0vjvbd9P7ppFOSCFA6EioShcRaSLgA1Gf+lTUhwKi4sNGEZAu0iG0dEhPSO/bsnV2p9fb//9z78zspMECmd3J7nfA90IyM+fcz5nd7Pnd3/n9OM5kMlsMZpvd6inylHhLnC6H0Uhq63EsuVFKUvtJjQNybqD7IHx6jNyJHOX0/hFbfW0r3X3w4agvOWwNc55z9N19TurEoU0EMrGG7jfMJgjoYZfseQGtvQD5H8vqHQcpg8HIi9Ibb7/X3uYzmoyZ9AA96pJpBqBdDcOwJAugvs5kJAcBGJY0BcwchUivWncIIOeIBGkKKKMWQO9+yW6t8//kybXLtrRSFFXkMF04e+j8iZUThhVXe20WE5fkpeau+LY6//Ktra9/Uh+IkvJ5p06q/NX1MycOK+7dmWI0CEAAAhCAAAQgAAEIQKCfCJBwgCAIvJBMJevqG+OxRCIZTySToiDl7JkPv6Wf/SOt1OCRm+dj7MDTyQJ6DCDz0FLfGZqWFVIVQJYVWVRkRWJo2mI22exWh9PhsDvsDpvb6XTaHSaTiWVYiqZkhfyTk9ufU8bg2IuTmzVwRBLBZzQI0N/x0Os6VhTgKKMfpQ/hkfULDstoUFWKYWiWUY0mc0oQP/hwWZc/aDQY9RID3eUbuyMgJHBAygHW1xu1EEC2KaAWpcmJveTY679ECKDPvp7/veLA39/euWZXx2fPYNbYsu+cN+549v/rsyvGwBCAAAQgAAEIQAACEIBAQQgoiiJJoiRKoVCoubU9FotHY9FEPCkrspaEn95DZuaavv+s/T89DqDtibN55uQ1mTvP2k1urYS+Xu+P1s7oa3fylUyxOvL+JE1AqyVAmgVIkqjI5JiAfp/cbDJ6nI6SkhKX022z2ywWi9lsMhiMDEProQNtkMzOOhMQyM7g8EaDR60LkLOd1q+qO1m+p0t0WNfAnAaHJJniiHMHRw0OaDkSWpcE0i2B5QzxVGr58lXBUCwdAiB1GhWt3AL5VbbRI8NotQCOEgLobqiQWxwxe+iDpklbx1tvRkeAni7zcX7e1jr/BxsPrt3t230w2B5IpATZbGTLi6xjajwzx5QunFqDO//HWRxvBwEIQAACEIAABCAAAQjkCGh35Ml9+da2jq5AIBKOhsORRDxB9rCkyX33jXzthL62r9d3+NlmAVrev1brniYV/tJnA9K37bUjAdr2VS/+R1Fa+3ryBqR2oPZb5BckFEBu98uKQsr7awEDlmWNJpPZZLJYraWlpSWlJQ67nfTdM5DDAqoWD9BONJBXZOeqvas+cb2yIE3eUdtkk9/Mhi8yCPqGPSfuke2YqB9kOOox/y/7GcoRzTZZSN+5V1WG5eLJ1PIVK4PhiMFgSuPndCXM1GIgYlpHgHojqQXQnQWgNynINEZIX0jmerSrp2nUAviyi4fXQQACEIAABCAAAQhAAAIQ6C8CZFeun7+X5cbmllAoHAyFA6EwL/Bkm66oTOZGtN7dLnvd2hkB/cSAts9ON77T9/lKukRdTmW8TOggXa8+c9ZAbxOodSykmXRrQ5oiu3xSxpC0LTSajS6Xy+W0O+x2t9vtdrmcTrvBaCRBDNL7QNa7H2S39ukAg3aDXyFhCL17H7mMzE5cu72e054wt01h+n16GAI4st3Akc0Lj1qPMCcSwXJcPMUvW74iEA7lhABIVkVu5wCNSK8FkAkBcGz6vdMZGzmtDTN9AfTwB00hBNBfvmJxHRCAAAQgAAEIQAACEIAABI6LQDrnX6FSfLK1rcMfCAT8wXA4LIgi6TxH7rxnWvfRWk6AVsZfOwOg7zTJPX4tX4Bicn7rGDX59Qz3TFCBRBDIaxWVFA5INw0k70raBWgZCzKtqpIsm83mqpqqstISt9PlsNssVqvRaKIoUvJAIUEDresByaEnqQmKntGg18zLpvCTsbQGBGQCWrJ9959lriMLmg1d6L9zyJ7/M4oLHNFE8PCai5lQg0qxHJdI8UsPCQGQP2UOScUg23iGoWPxRH19nZYFUMayrF55MZ3okEkDyG7701PWQjQ4CHBcvkbwJhCAAAQgAAEIQAACEIAABPqrANk5x2LxDp/P5+vq7OqMRONK+nY7TQ6rk3/Te/hMGQCtsR/FMCrZwGYe3Zvv7uMC6QoDmWqD2k49kxvPaJ0B0/UHGJomWQparUGVoiRJSCaTsiRZzGaL1WS3O0pLyyrKy0tKSqwWs36wQJYlclZAJfkB+s1/rYhAOl+BBCkoStECAVpjP/3fzysWmHlKOt/hmNUJs30TDv1UHCutQFU5znBICCBzZkHrxpBh0Pb56VoAdfVGU04IQM+rSF9dZtCcLAC9OoAsS7fchFoA/fVLFdcFAQhAAAIQgAAEIAABCEDgeAtEwtGOTl9bR4fP508kk5Qia6UA9D505EB/+r9IFoBe9U8/IpD+hTYdmhQFyB4c0JMI9D8g/+ilAxQ9jEBpKf7aXXqKHOtPFw6kWe09RFEUJdLsIJVMsSzn9RZ5vV6Px+3xuIu9xR6nk+XYlCBIgqilL3THI0iCAJl5ziaeBAP0m+mZ4oXpkETuf+amABy2z8+0EjjKPv/Qbgv6JeSMotU+OEoWQLoS4KHT0DoCaE0BTYayshKGIcURsnEWLY1Cf6SbMmb6BZLfkmX5lpu+c7w/EXl8PzoSF/L49nhrCEAAAhCAAAQgAAEIQAACEOiZgKqqwWCos8vv83V1dXYleZ5ssskZfkVVZJZhSIE6bQPffURAawig3dUmN9+1rX16u3r4mJmMAu2uvXYogKJUhknnvKukFiBNTguQjTtDBmNkWYnFopIk0BStKJLRaKisqKqqqvR6vS63y2wysRxHqaokktoB+ukDPaDQvYFOH6fP/mbOufru0MAx7vAfBa2n0QS6+yDA8kA4rNUCSJcp1GIUOe+jlUs4pBYAOQigt2jIUnb/Qg/MZKMAKAfYs482ngUBCEAAAhCAAAQgAAEIQAACxxaQZSkYDAWCoUAg3NbeLsuKIEuqKOp1AjJ3vLMdA7Ra/ulHNhCQvQGf232wu99euvSgfqC/u3afSg4MaD0IaVo/Oa9lEDBUKpWKRWMqpVotFpvd4bDbXS5XWVlZZXm5xWJOFx3UNsfksICiMIxKKemQQG7Ffn2amTlluxt+drOAnJIDhxx7OIagqnIGQyKp1wIIGgxm/XlaFkDmrTIxEZIFkEjU1dUZjYayslJOCwFo3RczU8pJQ8iEAPQkDVULAdx8An2QkQVwAi0WpgoBCEAAAhCAAAQgAAEIDEQBnheiUdJf0B8I+HxdgigIvCQrIqnyl66ll3suIH2EXd9nZ56Q/oV+Dj69CSfRgOxpgszRdz3FPicmkK7zryUbMAyjqIogibJIGgfwvMCyjNvtLC4ucns8eocBm91qNmlbbq0ZoV5KMKcSYW6ewtEqBRzaPPHQQwQ5q3+sKgCZM/+kHKAWAgiGQwajSS/KqOU4HPYRUhmWjcfIQQASAigvZRkS99BSJXIOMegpDtnSgOQPCRPKAQ7EL0hcMwQgAAEIQAACEIAABCAAgV4QUFU1lUrF44lEPNHe0R4IRVKpZCrJS5Kk5/UfsmFO39s/JOk9XbFfm6uWBaCX9dM7EGqn3fU/0ov75UYRtIqEDCn4pygMzZAOAxTN0LIoJhMJUZI4A2dgWQPH2WyW0tKy8vJyp8NhMHAGjjMYOJZltUKCenMB7X1zzgscdzpaVdnDygHqdRHUTAQkpyWBVgsgVlffoHUEKNU7AhxWAiB7KiA7VT0cIMnSrSgHeNzXD28IAQhAAAIQgAAEIAABCEAAArkCqqokUzyfIkGAA/UNCfJIJhJJWZH17bxWnF8rB5hN8k837cvs7Ls3+doTs7fHyS8zIQEtJpCty8eolKwq2u1wreOfNgRDk9QAVVVlSZIlUktQUSmz2WyzWa1Wi81qI6UEi4vtNpvJZGRZlqFJNoGsyHq7waMtK+k5kPn9Q2sHHhLmyCY5HP4eObUASBYAZzBpaQ3pKgiZ1Act24FMhia1AEhHAHIQQAsB6HUAskPrMZLumaQrBdCULKEcIL4uIQABCEAAAhCAAAQgAAEIQKAXBWRZFsnpADEaizY1NUfj8VgslkimZFkmN+zJQ9/u6gfwSS0BLTdA692n35OnGL3PgH7QXt/ep194yIWkE+Kz2QSZEwN6yj/FkAdNKhcIgqJVLtSPABgMnNvlLC4udpAaAla7zWa32SwWcl5A1koJKiS7IFvPQNZmp2+6mdyeATlzOdb+X9ueq0omC2B5MBzmjKZsgEOWBC0GwWmZ/BoNTcfjsfr6BhICKC/lWI7UPjhsz3/E9l+HQgigFz/mGAoCEIAABCAAAQhAAAIQgAAEDhWQZYn8I8md/q72to5wNBoKhXmezx4T0A8M6OEA7by7HgJI76gzR+WPPKWfs+XOlA88tGIACQFo99mzjQvTMQQtNUCkKBKPYFmW5ViGpd0uV3lZucftstmsJpPFbDYbDJwWyyA1DrQNuBa2OPpDv4hsu77Dn5TbEYCEAEhHAP2hGjgmmUjSNGs0GPQcBBICSCTq6+u1poClLAkBaBPIve2frQKgdxbQL5NCCABffhCAAAQgAAEIQAACEIAABCBQAALa2XtVVWRFkRsamwLBYCAYDkfDgihntsPpGvn6uQE9+b07719/kraf13oQUBSTOSyQKcWnpxLoz9PTC7SugvpeO11XkOzUtUwEhcxGv9WvqJQiiTKlKkaTwWazWS12m93mdrtKSrwul9vAcXo6gqqQooNaICC3jH/mP7X0/Gw9w9yOArRKk3KAKX7piuXBEAkBqJQqy4rFbBo+fHA0Etu5fafd7jAaTfpuXwsB1JlMxrLyMpYhZQtyQgCHFgLMhgC0CgqSLN/yne8UwGr3dAroCNBTKTwPAhCAAAQgAAEIQAACEIDACSqQrsGnKoIoNDY2+7r8fr8/nkhKkpJzOkClFe08wBG38fXWA9k7/Mfq55fuTJh5Xrb7nh4lUGhSQVAry68dS1ApRSXhCVKkT6VTfFISBbvTWeL1FhV5XC633W73uN1Om1VVyLRJuQESQ+jOC9BeqGg1/rR8Bu1cQ/qPVUYPASxZvjwUjnAGoxZ8UI1Gw5BBNS6X64P3P1QUpby8IicEUK+FAEq1EIB+EKA7EeDwiIAWDaFpCiGAE/QrAtOGAAQgAAEIQAACEIAABCAwMATI/XlKEMRQKOwPBn1dnb6OzmQqpagUSw7Rpw/kpxvfa1X0Mn0Csjf8tRvj+g34dAWBdMKAVoNQ2+BrW/NsA0BSh4DOlhvQ2xF0P/QUAoqiBFEUBZGiVVI0kKHtNltpUXFlRbm3xGuxWE0mE8dxkiQKgkCiEiTlQAsKpE8fqJRWqlAblWFZLp7kly1fHoykDwKQVAdZKvUW0zS1YsUqm9U+aHANQ5MChfE4OQhgNHFlZWUMy6SzHshFMlqbhO70B72mYDY6IEnSrTffdAJ9bpAFcAItFqYKAQhAAAIQgAAEIAABCEDgOAvQ2sY7FA53+Hw+HwkHCKKUqfavF/nTOuR132E/bAKZEoLd5fO1/bweCOjOBCCvUvTyg5mjApm3VWmSZZBTcI+htR2+Eo/FE7GYkTPYHQ6Xy+l0OT0eT1VlRWlZGU3TikSSCPSGiHrkQoskkLwGmmQBGMhBgOUrAuGQIVMLgExKljs62ru6/F5vSVFRMcdxLMsk4on6Bq0WQHkZ6V+oZT2kmyXqO/5M8oHWDKE7O0CSxFtvvvk4L0k+3w4hgHzq4r0hAAEIQAACEIAABCAAAQicUAKyJPkDwbb2jtbWtlAoJKf79mnb4NwDAvq+WLvZr++Wtf+bbjmgn5fPKTKYfgo5A5Ap9a+dJki/mtGbAGYLDiqk0h+pKkBK97OKpAgiLwpiIpkQBN5sNhcVFdXUVJWWlHncHo/HY7FaJFHg+ZSsygxNK4rKKBTLsYmUsHTFikAoaDCY9eIEJH+flBcQBV4kb82yBo5jWDYRTzQ0NHSHANT0hDJl/zJFDtMZAGSuJMuBpkgWwE3IAjihPuKYLAQOWFFXAAAgAElEQVQgAAEIQAACEIAABCAAAQgcKZDi+VAw1NnZ1dLaFovFJVlSZFlWlGxHwJyXpG/jq9oNdP0sQM6N/SP6C9CUklPwnzmk8D85p8AwpHygFlNgFYViGfKWDEv23olkMpFIKYpkZA1mk9FkMrk9rurq6vKyMrvDRjb2DMOQngJ0LJlasnR5MBxiDUYtL4EmYQUtZ0CWSK1ERntflmHiiURjg9YUkHQEYEl4QktVSDclJG+mbfuznQK1XAaGYUaNHDFv7twT6MODLIATaLEwVQhAAAIQgAAEIAABCEAAAn0jkEgkw6FwIBQ82NyaTKVEQRRlvVy/ngKgF+TLFOjXEgSyVfxza/VnfpOcqc/W9st0IiSXRjILGEoryEfO4ZMChVrzP5r0LNAe+q15mqJlVZKEZCqZSCZYhnU67C632+12eTweb3FxidfL8/KSZUtCpCmgUZ8NKRmojasoWp8DMhZ5JBKJhvoGo5HUAmA5VispoFdAzCY/kLSETIVALQOApqsqq844/VSjMdtxsG+W5guNihDAF+LCkyEAAQhAAAIQgAAEIAABCAxoAUVREslkNBbz+wOtbb5UKsnzfEoUZEkiJ/2z9fiyxwBIWIBstpn0KQF9H83QFKN1EDhGskD6XEA2PSBdKUC7O59bdYDRUgNoLbdfkGXS71CWZVJK0G4v8ZYGgwFJErObd1WbDEkuSNcpIGUOaIaNxxMN9fUmo6G8rJRjSUtCEgKg9eMAWmCCxCO0HAAt5EHTtNfrOeP005xO14n1aUAI4MRaL8wWAhCAAAQgAAEIQAACEIBAoQhIspRKpuKJRFtHRyAQTCSSqUQyxafI1l4LAWSz6VVKYbR+fiRbgDy0O/l6GoB+v727RYBWSlDLB8g2FMj8zjEuPFOpQE8QUFQllUzxfMpgNFotVr0uoTYmGT1d6E/PUtDKA9A0qQVQf0gIQNW2++kQgNYQIB0CoEgygup0OhfMn19eXl4oK9HjeSAE0GMqPBECEIAABCAAAQhAAAIQgAAEjiEgSiKf4gVBqG9oisdjsXgyFoulBF7f5WubbxIY0JoC6Pvx7oMAJNH/s2sHdJcaPKT6oP5G2XL9+rswDHk/bYOv5R9kWhfqt+/TIQBK0U/7MyRowMYT8fq6TBYAx5GCBuSJihZSICEEmmL1KVOUarGYJ06YMGniBO2owgn2QAjgBFswTBcCEIAABCAAAQhAAAIQgEAhC6iqKkuyKAmxWLyltT0ai4Yi8WgkKglCZhOu78TTHQcpij60HOCXvrhsR4H0e+vBhmwTQj0HgWz8syNTqhYvYOPxeH1DvdlADgKQcoDaWYH00X8tnEBCAFr5ApblRo0cMWPadJP5RCoBkDVFCOBLf7zwQghAAAIQgAAEIAABCEAAAhD4LAGt+L4sybI/EOzq6gqHwsFQOBKJytp9du3+ukKS7DOH9dOpAOkTA1pxwc98+5ymA92NCckrulsMamf/0w9SjUDf2Wf+XG9foGUB1NebSS2AMhICIA0F9BMKelFARm8CyDB0TXXN3FNm2+z2E3ThEQI4QRcO04YABCAAAQhAAAIQgAAEIHAiCWjN+BRFVdrbOwOhQDAY6goE4/E4ac6XPgigV+3PtBXIual/aKq/HjvQiwdkSwMeSqEdMuj+s3RxAb08gRYC0AsE0JSqkJ4A8WSioS4dAmAY0hRQe5a+/ydnC/R39xYXLTh1flFR8YnkfhhMJE6SMfCAAAQgAAEIQAACEIAABCAAAQj0lgBJA5BEsbOrq8sf6OoM+P1+nue1HgHakfvsBl/LyU//Z3pymdiAfis/faYgWxFAP/t/aPp/d2F/PZiQfQ4pHsAwXDwRbyBZAMayUu0gQHrnny0HSGoX2qzWU+fPq66q7i2ivIyDLIC8sOJNIQABCEAAAhCAAAQgAAEIQKBHAto2nucFvz/Q0dHZ4evw+wOyrPcLPKTcH03T6a4CmYqCWi5ATiJAOiiQWyAwm/Svn+/XEw2yOQTa/X6Gi8di9fX1FpOxvLSU0WoB0Ey2YSF5hsFkqqoZedrc6QaO7dFFFeqTEAIo1JXBvCAAAQhAAAIQgAAEIAABCAxIAVEUOnz+trb2trb2cDSiKNp5fj35n2TwK+lS/Hquv144IB0I0I4H6EcAusMB2RgB+dPcKn9aAwGKZth4LF5fX2c2mbprATC01hGAURSFZVlXUcUF555uNRtP9AVBCOBEX0HMHwIQgAAEIAABCEAAAhCAQL8VSCRTvq7O9g5fe4cvFk8oskIppIKgtnvX/80p/UeyBMiuniF/rBcV0Cr56Q8SRMj8l9YUQA8c0LQajyfqGxpMRmNZWRnHcNkog/Z02mjxnHfewrJiRz9QRgigHywiLgECEIAABCAAAQhAAAIQgEA/F1BVNRqLBfwBf5e/pbWdFwVJkhXyP0W/cu0Ovx4B0AsFHlYOICcxoDtooKUM0HS6KaDRVF6qdQQgiQZ6SwCF4mzz5p9WO6K8f/giBNA/1hFXAQEIQAACEIAABCAAAQhAYKAIKIoSjUbDoXAgFGpt7RAEPsULoiSScADZ3usF/LVSAumgQDpKcNQOAjRNxRMJUg7QYCJZAByrkBAAuf8f5bmho6dccuakfiOLEEC/WUpcCAQgAAEIQAACEIAABCAAgQEnIEpiPB6Px+Idvk5fVyDF86kkzwsC6fmXDgRoDQK0hoA5IYBMHQFS7I/WOgI0mA3G8rIyhmNUSqFV1R+jbcWjb792LsukmwL2A1yEAPrBIuISIAABCEAAAhCAAAQgAAEIDHQBVaVEQUjyyVQy1XiwNRyNJuKJeDIh8HyGRqscqDcE1LIFtIIB5EEOAtQ3mI3G8vIylmUoSmkLKLRt0N03nGG3nvAlAHM/GQgBDPSvE1w/BCAAAQhAAAIQgAAEIACBfiagqqooioLAJxPJhoPNkUg0Fo3FkwlRkLLFAdONBLRwQCIRr6+rz3QEYFoDSpzy3vPthWXe/lACECGAfvbxxuVAAAIQgAAEIAABCEAAAhCAwNEFVEURZUmWpFAo3NraEYxEwpFwPJ6QZVlrB5DNAqi3aE0B28OML2675NwZZ8waTmoC9q8HsgD613riaiAAAQhAAAIQgAAEIAABCEDgGAKKqigy+ae9w9fZ6Q8Eg6FQKJni45ksANlQejBkXjh30jfOmWA0sP0PEiGA/remuCIIQAACEIAABCAAAQhAAAIQ+BwBVVVUhZIVqaW1o62tY+v2bbvrg80R5/STxt72jRk2q6FfCiIE0C+XFRcFAQhAAAIQgAAEIAABCEAAAj0XUBMJ/pXFG/e38ndcfXKR29LzV55Yz0QI4MRaL8wWAhCAAAQgAAEIQAACEIAABPIikNszMC8DFMCbIgRQAIuAKUAAAhCAAAQgAAEIQAACEIAABPIvgBBA/o0xAgQgAAEIQAACEIAABCAAAQhAoAAEEAIogEXAFCAAAQhAAAIQgAAEIAABCEAAAvkXQAgg/8YYAQIQgAAEIAABCEAAAhCAAAQgUAACCAEUwCJgChCAAAQgAAEIQAACEIAABCAAgfwLIASQf2OMAAEIQAACEIAABCAAAQhAAAIQKAABhAAKYBEwBQhAAAIQgAAEIAABCEAAAhCAQP4FEALIvzFGgAAEIAABCEAAAhCAAAQgAAEIFIAAQgAFsAiYAgQgAAEIQAACEIAABCAAAQhAIP8CCAHk3xgjQAACEIAABCAAAQhAAAIQgAAECkAAIYACWARMAQIQgAAEIAABCEAAAhCAAAQgkH8BhADyb4wRIAABCEAAAhCAAAQgAAEIQAACBSCAEEABLAKmAAEIQAACEIAABCAAAQhAAAIQyL8AQgD5N8YIEIAABCAAAQhAAAIQgAAEIACBAhBACKAAFgFTgAAEIAABCEAAAhCAAAQgAAEI5F8AIYD8G2MECEAAAhCAAAQgAAEIQAACEIBAAQggBFAAi4ApQAACEIAABCAAAQhAAAIQgAAE8i+AEED+jTECBCAAAQhAAAIQgAAEIAABCECgAAQQAiiARcAUIAABCEAAAhCAAAQgAAEIQAAC+RdACCD/xhgBAhCAAAQgAAEIQAACEIAABCBQAAIIARTAImAKEIAABCAAAQhAAAIQgAAEIACB/AsgBJB/Y4wAAQhAAAIQgAAEIAABCEAAAhAoAAGEAApgETAFCEAAAhCAAAQgAAEIQAACEIBA/gUQAsi/MUaAAAQgAAEIQAACEIAABCAAAQgUgABCAAWwCJgCBCAAAQhAAAIQgAAEIAABCEAg/wIIAeTfGCNAAAIQgAAEIAABCEAAAhCAAAQKQAAhgAJYBEwBAhCAAAQgAAEIQAACEIAABCCQfwGEAPJvjBEgAAEIQAACEIAABCAAAQhAAAIFIIAQQAEsAqYAAQhAAAIQgAAEIAABCEAAAhDIvwBCAPk3xggQgAAEIAABCEAAAhCAAAQgAIECEEAIoAAWAVOAAAQgAAEIQAACEIAABCAAAQjkXwAhgPwbYwQIQAACEIAABCAAAQhAAAIQgEABCCAEUACLgClAAAIQgAAEIAABCEAAAhCAAATyL4AQQP6NMQIEIAABCEAAAhCAAAQgAAEIQKAABBACKIBFwBQgAAEIQAACEIAABCAAAQhAAAL5F0AIIP/GGAECEIAABCAAAQhAAAIQgAAEIFAAAggBFMAiYAoQgAAEIAABCEAAAhCAAAQgAIH8CyAEkH9jjAABCEAAAhCAAAQgAAEIQAACECgAAYQACmARMAUIQAACEIAABCAAAQhAAAIQgED+BRACyL8xRoAABCAAAQhAAAIQgAAEIAABCBSAAEIABbAImAIEIAABCEAAAhCAAAQgAAEIQCD/AggB5N8YI0AAAhCAAAQgAAEIQAACEIAABApAACGAAlgETAECEIAABCAAAQhAAAIQgAAEIJB/AYQA8m+MESAAAQhAAAIQgAAEIAABCEAAAgUggBBAASwCpgABCEAAAhCAAAQgAAEIQAACEMi/AEIA+TfGCBCAAAQgAAEIQAACEIAABCAAgQIQQAigABYBU4AABCAAAQhAAAIQgAAEIAABCORfACGA/BtjBAhAAAIQgAAEIAABCEAAAhCAQAEIIARQAIuAKUAAAhCAAAQgAAEIQAACEIAABPIvgBBA/o0xAgQgAAEIQAACEIAABCAAAQhAoAAEEAIogEXAFCAAAQhAAAIQgAAEIAABCEAAAvkXQAgg/8YYAQIQgAAEIAABCEAAAhCAAAQgUAACCAEUwCJgChCAAAQgAAEIQAACEIAABCAAgfwLIASQf2OMAAEIQAACEIAABCAAAQhAAAIQKAABhAAKYBEwBQhAAAIQgAAEIAABCEAAAhCAQP4FEALIvzFGgAAEIAABCEAAAhCAAAQgAAEIFIAAQgAFsAiYAgQgAAEIQAACEIAABCAAAQhAIP8CCAHk3xgjQAACEIAABCAAAQhAAAIQgAAECkAAIYACWARMAQIQgAAEIAABCEAAAhCAAAQgkH8BhADyb4wRIAABCEAAAhCAAAQgAAEIQAACBSCAEEABLAKmAAEIQAACEIAABCAAAQhAAAIQyL8AQgD5N8YIEIAABCAAAQhAAAIQgAAEIACBAhBACKAAFgFTgAAEIAABCEAAAhCAAAQgAAEI5F8AIYD8G2MECEAAAhCAAAQgAAEIQAACEIBAAQggBFAAi4ApQAACEIAABCAAAQhAAAIQgAAE8i+AEED+jTECBCAAAQhAAAIQgAAEIAABCECgAAQQAiiARcAUIAABCEAAAhCAAAQgAAEIQAAC+RdACCD/xhgBAhCAAAQgAAEIQAACEIAABCBQAAIIARTAImAKEIAABCAAAQhAAAIQgAAEIACB/AsgBJB/Y4wAAQhAAAIQgAAEIAABCEAAAhAoAAGEAApgETAFCEAAAhCAAAQgAAEIQAACEIBA/gUQAsi/MUaAAAQgAAEIQAACEIAABCAAAQgUgABCAAWwCJgCBCAAAQhAAAIQgAAEIAABCEAg/wIIAeTfGCNAAAIQgAAEIAABCEAAAhCAAAQKQAAhgAJYBEwBAhCAAAQgAAEIQAACEIAABCCQfwFaVdX8j4IRIAA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IBCEAAAhCAAAQgAAEIQAACEOhjAYQA+ngBMDwEIAABCEAAAhCAAAQgAAEIQKB3BBAC6B1njAKB/iBwsKXjO79ZeaAp9D/Xj77q4rn94ZJwDRCAAAQgAAEIQAACEBhIAgM9BBCJRHied7k8DMvEY1FJkpxOp8FgGEifAVwrBHoq8M8X3rn/uRZeVEcOcr3/t6/39GV4HgQgAAEIQAACEIAABCBQGAIDOgQQi8VSKZ6XjB+ubmxqj86ZUjW1tpRjFJPJxLJsYSwQZgGBAhJ44rm3f/dCKy+qg8psy/95VQHNDFOBAAQgAAEIQAACEIAABHogMHBDALIsC4LQFeQff3XHC+/t5kW5ymu/91szZ473OB1Wk8lE03QPAPEUCAwgAYQABtBi41IhAAEIQAACEIAABPqjwAANAaiqGo/HI9Hkqi2BPzy7sa0rpi/uyRMqf3jDzDK36na7TCZTf1xxXBMEvrwAQgBf3g6vhAAEIAABCEAAAhCAQAEIDNAQgCAIiUSqvjX5+6c3fLylRc2sBMvQ31408boLx5oNssvlYhimANYIU4BAHgUURZEVhWPZnqS95IYAlj15ZU9eoiiKqqoMw/TkyXm8Trw1BCAAAQh8KQFVpQRBiCf4aEpJJWVVVTkDazfTdpvRZjXje/uXQsWLIAABCPSlwEAMAciyHI/Hown1qdd3Pf32Dl6Uc1eg1G392U0nTxxhdTltDocDf7f15ccTY+dZIJ7gN+1siSX40UO8Q6qLjxrzEkUpFI4FIqloXHzjg40vLO0UJbXUY/7DD061mxm301zktlktR/8pMBSJ76rriiWksUM9FaVulkVMLc8rirc/TgKqqiaTydbWVpPJXFFZSamUHimmaaq1pSWVSlVUlNtsNoSJj5M33qZwBXheWP/p/iffqFuzozPBi9mJ0hRdWWz79gU1550+zltchB+WCncJMTMIQAACRwgMuBCAoiixWCyeEFZvCz741Lo2f1w3oan0T3gURc2qrfjZLbNdFqG4uAjHAfBV018FZFnetL3++w+tiiaUhTPKb7jkpFFDy3K3NJFovLE1vP9gcOe+lr2NwZbOlD+ihuOCqlIsS1cWG4vt1PAaz9gRZaOGlA6tdpWXuLicOprBcPzNpbueW7y/Iyh885zq6y+Z5XRY+ysmrqvfCCiKkkgk2to77HZ3LMVs2N7+6R5fY2s0nhQtJraq1D5hVMmMCRUVJZZkPFRU5EH52H6z9LiQIwVSKX7dlqbfPfXprsaQqqgcx3AMTdGUolCiTHK8DBzz3UvGX3XB6OJiDwAhAAEIQOBEERhwIQCe56PRWHOXfP9ja9fuaNPXqarE7rAam33RWJJEuFmGue782psuG89QvNfrPVHWEvOEwBcSkCRpySfb73hoY0qQHVb2zJkVN1xy0phh5TRNJ5L83oau1Z82rdrcur0uEk2Iava0zBFjGDh6UKl5xvjSedOGTh5TVuZ10jRN9v/L9jz5xu7GtpiqUpfML/3hd073Fjm+0AzxZAj0soAgCJFIVJCo1i7xlff3fri2MRBNKYd++mmatpsNcyZXfeOcMaMGO2QxUVLiNRqNvTxVDAeBfAsoirJh057fPr1964GwSqlel/m0aVWThzsddmN9S+y9ta17msO8IHMs89Praq+6eAZaKeV7RfD+EIAABI6XwMAKAciy7Pf7BcX0t5e2vfD+bklWKIpy2U1fP3PMxJElz727a92ONv03i53mn35n9twpXppSPR7Eto/X5w3vU0ACqqq2tAcfemrt4jWtKV52WtkzZ1Vef9Fkp824YkPj2ysbtuwLxlPpYzJOm9Fjp4ucRrOR4Rg1JTHRWKorIgdjkiyT8ADLMtWlljNmVp8zZ0SF1/Lh6oan3tpT3xpVVWpkje2OKyacPnuM2YRtUgF9AAbsVBTtQVEUoz2yDoIgBIOhUExaubnrqTe2t3TGVIoycIzFxJmNpFyGoqgpQU6mJFGWVZXyOMxXnTN20WnD7GbZ43HnRgFUVc2tgoEc6QH7YTuhL9zn6/zri9v/s7wxkhBG13huv3z0yVMGu1wOhmEEQdi1e//jrzcuXtciSkpFse3Jn84aPXr4CX29mDwEIACBgSMwgEIAqqr6/X5Jpj9a1/HQMxuC0RRFURzLLJg26M6rpw4f5H5z6YE/v7CpsT2iL//4YSUPfH9esVNxOBxms3ngfCZwpQNHQJaV/Q3tf/v31ndXt5AogI2dPbHcaTes2tTa6hcoijIZucFlhtrh3tHDyiuKOK/HbDWyHKukRDYUSbQHxca26K79HbsaIsGopFKU1cxNGVNcXWpdt6NL3/+PHmT/1qJx584bY7fhi2jgfLIK7kpVVRVFUVEUmqYVReF5nmEYk8mkqqosy0ajkWEYvz8QS9Ivf3jg6bd2JlKi0cCWF9tG1nhGD3bXlNucVmOCl1p88T2Nob1NwZbOGM9LDMN8bd7wO66eamKTxcVFDMPwPK/fC+V5XlFUo9HAcZyiKAzDGAwGxAIK7pOBCR1bYOOmXfc9sWVbXdRmMfz42vEXLBxvsx7ybXzL1h0/+svOXQ1BhqEfuHXKRedOwSccHygIQAACJ4TAAAoBJJPJSCTa3KX85JFVuxsD+vKMGuS5/Yqpc08q5fmEIHGPv7b7Px/tjSTI5oeh6UWnjvjZzbPisWBlZeUJsZyYJAS+qIAky/vq2x/7z9Z3P2lN8iSlk6YpUVIYhh5SZjx1+uBZE8rGDS8p9boNBu6wN1cUJZ5IHWjq2rSrY/mGpk17wky5vqUAACAASURBVLGkRN6ApmXSCEDf/9eePXeU0275ohPD8yFwvAREUZQkKRYjjWDjKVWmjKKs0jRtMrBiKmIzU5UVpQxDB8OpVz5s/MerW5KC5LSZpo+rOG/OkBkTSh02VpLIbp8UQue4SIzfvi/0zseNqz5tCURSNEVdfsbo26+caDVTRqOxrb0znlIV2iwplKKoHEtztGQxqh6X1WazsiyLIwPHa1nxPvkW+GDF7t8+vflAS3TWuJIffXta7ajKw1L9RVH8+3NrH3pxJ0XR15w97r9vno6Pd74XBe8PAQhA4LgIDKAQQEtLK2Ow/+pv695bUy8rJHXZ4zBfcc7Yry8cYrOQ20GSJDW2pe5/YsP6Xe2ydhzAbjHcc+2Mi88YEotFy8vLj4s43gQChSYgSdKuA21/e3nL4tVt+peG2cicPLFk0anDZk2q8RY5P7fseTLJ76lvX/xx41srG1o6SX4NRVGDyiw3Xlx7wYIxLlQBLLQlH0jz4Xk+kUhE40Jrp7D9QHDbvq76llA4LtA05bKahla7Jo8unTi6xOuktx+I/fTRVYFIyuMwn3PK0CvPGVVValZVxWw2WyzpGBbP84FAwGKxBKPyvz848PIHe7vCCY5hfvStWZeeObyxNbptn3/zbl/dwZA/mlQU8pfIoHLn+JHeSaOKq0tMTrvRbrchHWAgfQBP4Gt95rWNf/33jlZ/atEpg+65cXZlmfPIi3n9rTV3PbqVoqjTpg3+84/nI2XyBF5vTB0CEBhIAgMlBNDW1mZ3uJ5/e98fn9+Y4CX9CMD8KdV3XT25ssRksVhMJlMkEuE444drWh54an1LZ1T/GNSUOv7vR2cMqjAaDAarFfXMB9IXx0C61oOt/j88veq1FT5FVe0WUhTg6vNqx40oN2mn9yVJamnz7zzQfrAj4Q8lWZa5YN7QsaMG5wopiuLzRxev3PPcO3v2tyRV8rVj/smNM0+bNYLjSF40HhDofQFBEGKxWGdQ/ORT39ur6nbW+ZMC+f6f+2AZZvKokgXTBy3bcHDDrnariVs4a8itl08odjFGo9HhOEoNy2QymUqlEin18Vd3v/jBnkRKrC5xfOeSiR+ta1q/o03/Kyb3YTKwI2rcZ88eeuq0igqvyWazmkwmpEz3/ucBI34hgX+/s+VPL2476EucM6PqBzeePLjKc9iHVlGU515Z/bMnd1AUfd4pwx68ew6aKH0hYTwZAhCAQF8JDIgQQCKRkGV5d338jt99lO0COLLGc/d102dOKFYV2eVykdRlWe7q6mINlkee2/bKR3vjKdIdgKbpeZOqHr731GQihOMAffUxxbh5FUgkU28v3fngM1t8IdFiZM4+uerGSyeNHFLGcayqqvsb2t77uGH9js4WXyQcFxNJkWHos2cPeuCes4+cVSgcf2vZride31XfljRwzHmzy++4ZtaQarTVyOsC4s2PLqDf/2/r4l9d0vDmiv2+QELVkr+qSu1uB9mBh6KpxtaIfvLLZOBIZUuVGjXY87MbZ46oMVutVpvNdixcQRDC4XA0yd7z+5Vb9vlkRbWbDbGUSJOKGOTOf5HLzNB0NCG0+KJd4aRWPtB05qyhl54xdEiVjRRVRxMBfHILW2DNhv33Pb5xV0N4ZI3rx9dPPnnqMKPRkDvlUCj8m7+t+feyxv/fBeaOy8ffevV0jjv8vFhhXyJmBwEIQGCACgyIEEBLS4vD6f32/7y3YXe73t3JbTddfV7tdReMUGTB6/Vm85wlSYpEIqEo9YOHV36q/VSnVURjb730pBsvHdfV1VlTUzNAPykFdtmiKPK8YLVaPjdHvcAmXnDTUVV1T73vp39evnF3iKHpOZNL77xy8oQx1SzLCoLw4ep9L72/b/v+YCgm6V8O+uO06VWP//K8o16MPxR79o1Pn357rz8iuezcPVePX7Rwgs2KWgAFt/T9e0KqqiaTyQ5/4uX36156f48/knRYjDMmVMyeXFlVbOJoUVUVg8XV0BpdufHgys0tgkSaX9jMhssWjvrelRMYWnW5XJ9NFI/HJUl+5YOGh57dkEiRO/8sS08bU75g+qBhNU5aTtA0JatcZ1hes7Vt9dZWfzjptBovmDf8ynNHVpaYbTZyIqB/rwKu7oQW2H+g4XdPbV2xpVOW1asXDr5m0aTqCrd+jEWW5XgiuWz1vl89sb0znLRbDL+9edy5Z848oa8Xk4cABCAwcAT6fwigqampsrLyj09v/ssrn+p7GI5lTplY9cvbZjqstMPhOCxoHY1GzWbLyg2tP3xkRWcwoX8USj3WP997+uRxXkEQPuO+UB9+blKpVCweV7UIB03TZpPZbj/k/hXP87F4XG+FRX7StVrNZvNX3z8HgyFZJqXgSa9sm60XzgEqivL866teXxWIJMTBJdyZM7wTxgyKxeJbdtSVlnhOnl5b5HH34UKccENHY4nn3lz/8PP7eFEZVmn+7uUTzjttgtHA8Tz/yoc7n3lr94HmuCiRj43VxIyotld55CK37dJzp04ee/RwmKqqTS1dDz+z8e2PmyVZmTXO+fPvLhg9tOyEk8GET2iBeDyeSPArNnf96blNTR0Rj8N84akjzj2lZkiVzWwyCIKgqqrb7Q4GQ10R+uXFe557bxcvymVFtl/ePGviSFtZWVlPEvWbmppkyv71e9/pDCUYmj5/zrCrLxhXUUSXeD3xeJyiKIPBIIpyU2tk6UbfKx/ubemKlbgtN182+YwZpSXFzmyJgTxRx+LxtvZO/c0tZlNFeWm2nJsgCP5AKBZP/x3H0HRZWYndlvfDbqqqRmPxDl8XweHYIo/b6XTE44kuf0AQJZqmijxut+vz6498abG9dS079gcFUbSa6IoSG6WqzR3B8hLP9EnDB3Jb+2QyFYkmeSH9E4LOG0/E3/u4+YUPDnQEkx67+aL5VQtmDin32jmWCcdSn+5sfnlJ686GgKqq00aV3XXF0Orqqtx1YRjKYTM5HNav/pPGl15uvBACEIAABI4q0M9DAKlUymQybdjWce1P304J6Q7ngyucv7zllJkTS1Op1FHv8zQ3N5eUlD7wxMZn3t0piORVDENPG132l5+eLgqx0tLSnvxo2MsfuNUbdt72u3XhGDm8wLD0qSeV/e3n52X/3uUF4YV3djz49OaE1ubdYGB+ftO0RaeP/Yp92oOh0KK73m32xSiVMhmZe64aff1lc/J94S+/ufK+J/dFk+nTtjRNgh4URep7zzup7P7vzS4rRdr5F1iEhpbgnb99f8u+sNnIXHTqkHuun+lxk8PP767c++fnN+9pjMiKajFzZ033XLxw/OCqEpOR5ljG7SS1zY81jCwr767Y/cfnNu9vjpuNzH03Tzl/Qa3ZbPoC08JTIfBlBVRVJQf1E4nWztQ//rP77Y/rOJa55LRRV5w1rLrCbjRwZrNZ//SqqhqPx2VZjiboJ17dvnxT88za8tuvnCSL0erq6p6MHwwG7XbHg09sWLymYcJw751XTy1ykq4BNptNH0JvQJhK8YGI8PIH9c8v3h2N87MnVt1x1aRhVaQGjdWaxw1Sc6vvV39fHdNOOlSW2m68eNLIYelN2o69zS++u7WuhcQpKIqqLjV/65IZo453qG7Nxl0frGsTSJSY+s5FY2uqK0VRXLlu1xOv76EoqthlXLRgxILZtRu2NT77xubOsMiy9MWnjzprzug8fbvYsafx4We37GuKSLJk4mi3w0RRajKVumDe8JuvnDNgd6opnt+0rXHV+qaucErPlMw+kgKzdldXV5gUeTVy7KSR3hKnamDoYELZdiASivP680+uragqJn8Z5z6MHDNmWNE580d5vUU9+WrCcyDQOwLhSHTb7oMdXRFVJalbNeWuMSMHWy1mhjn8M6yqlCiKbb7A7n0HownyY6fJyI4eVjFyWFXvbARkWdHv7R3rwTB0T75xae1v0wG+Hr4kH2uhkEf6clitfVQ+RsF79lCgP4cAVFX1+XwGk+PaH7+7o96vizisxuvOr73l67XRaLSs7Jh3Jjs7OxnWev1P39te36V/9dkshm9eMP6Wy2tDIdIjsNA+uIqi3PCzt1dsaiet2CiqxGP+670zpkwao1/1vvq23z+1evFacuOFoqgZY90/vXnu+FEVPfyUHOtpwVDoa3e+29xBSieajMwPrhrzrcvzHgK48/73V25urSoxnj3Tu7shsqVe6OgiN7IGlZlv//q4C86Y8hUvakC9XBDEDz7eefcfNqQEeWSN7Z5rJp8xZxxN07v2HXzo6Y3LNpP8z2Ine9eVkxaeMrLIY+eOve0/zC0Yiv76sbWvLWuQZeXCuWX3fnt+RSmyMwbUh6sPLlYQhFAoxHGc0WhSVebDNQf/8CxJARg/3HvX1VNOGu2xWs1Go/Gw7948z0ej0UiC8gUFt411WpWiIk8PE5oURQmFQqGo3B4Uixycy6p4PO4jXyvLciQS2bbX/9jre1dtbnbZTf91zfSzZlc77CZRFCKRSHFxcQ9H/EKs4Uj8+79dvGQT+evP6zLcfMmYGy47maIoXhD+/d6Oh/+12R8hP9TSNH3pgsrbr5pVU1n8hd7/c5/89Esf/v7F+gRPQs8v/Wbu5Im1vCAsXrrxt//8lKKo8iLzNxdN+NrCaYtX7vnV3z5u8Uscy9xxRe03F03KUz7CEy8u/dc7+yq9lvISR31rvLUryXGWySMsN3195vjRh9zB/txL609PaGvz/f3fW/+99GAsSe4iHK8HTdMjKm0/v3HC7JkTjtd74n0g8NUF/vHyhr+8vDUYTd9JMnDM6EHW715eO2/mGEvOvQpFUZvb/E+8sv71VR3hmJhOs6WoU6d477lu2thRg776TD73Hf7wj9eb24LHehrHsbOnjjrntKlH9mw+7CWdXV0PP7ZYECSjgZ0/Y/hZp8/+3KHz8YT3l6xeuna/KMpGI3fXt88u8eKOXT6Ye/qe/TYEoO//nS7Pn57e/Pib2/RMZo5lTp5Q8cD35xlYsajos8LS0WiU47j127q+97uPwnFyC4WiqKoS+/3fmzdjYpkoFuJxgPeXrr/zj1uT2g9bFhNz1VlDfnTTaQzDyLKyeNX+X/x1dWeI16peMXdeUXvVBRMddpssK0le4AVVVlRZOyPA0OQer8lAm82Gw/Z7giglkiIvkhAey9BGAy3yiYvvfq+5I3ZYCEBVVVGUk7woSuSdVZXcbaNpmmVplqFNBtpiNuaGLVWVEgQxyUuirJKCXNqTOZY2GhiziTNwbO6P7LwgJlOiJFPanNVgKLLk4+00w8yaNGTsqBqLyZD7zuQWnCClBFmS9ZmoDJkGwzGqxWwwHVrZqKdfNP3oeaFI/PePvf/MB50cy5w5q/q+W08uKnKJovjYf7b+9eWtkbjotJvuvXb8BQvG2m3WLxSuVVX1uTc3/t9L29r84uAKx59/dFrtiEJMn+lHizmgL0VRlHA4LMuypBi27uncvKer2Revaw7tOxgUJeXa82ovO72qptLjdDqPGr3leV7PHTAaTTRNfaH8fJ7nFUVJJpP6q4712kgkEo4kX/7o4D/+s1UQ5eHV7uHV7poyx4QRRZPGFDusrCgeUpjmuCwn+ea/fOv3H94oSDLH0vOnVjz4/flul6Ox2ffIs+tfXdGq35Ap8Rh/8u0ZZ88dadRqE/gDofqmjjZfIJFIGQxcqdc9fHB5eZlXp9NSJxLhcJiiaJZj7TYbL4j76ppbO4I0TQ+pLh05vDq7gX/s2cUPv9yc4MlfLv+5/5STJtUqitLc2rF1d7N2NsEwcmj5oKryY4UAwpFoY7Ov3RcMhWOKqlpMxmKPo6bKW1VRetgJPkEQOzoDTS2dnf6wJMkel31QdUlNZelh2QT7G9q2727u8geSqWQgzKdEuri4aMKIopmTh7vdh5R+SPF8W7u/4aDPH4zQNOVxO2oqvdWVJeb+2Mphz77m3z+94YMNPoOBddqMxq/cw0VR1XhSjCaE8iLzD66ZdNHZk47L5xlvAoHjIvC3l9Y/8er2aJJ8X1IUVZRVRVFdDtP/3DDhgtMn6T2MVFVt7Qj+/JH3PtocoyiVZcgPpdqDmlVb9L2rpk4a2xshgAtueW5nUzpXK3v/nKYoWktYMHLMleeM/sH1000mE/kBV39oP8mn55rxqqtvPP+uj5K8ZDHS151ZfO9tF2clVVXtvjWvZdUyzNHvz5Onae9P07Q+RE+WQ38VeQnDPPDoK08sDqRE1WRk3/r96SOGDzlyGuTqjph/TwbCc76oQL8NAWhH+s1rtnTc+cCSQITksNE0VVPmvP/2ORNGuVVVPWqrp1y+1tbWoiLvH57Z/MTr20Qtf0aLIFTed9vJThtlt9sLrZJTKsVf/cM3Nu4h8UKapkYPcv7jZ6dVV5a2+wKPPr/2X4sP6sk3E4fZfnLTnOkTB0fjyd0H2t9buX3DnkRrF0+UVMrlMFV6LScNNy08Zez40dVup4WmyYckEkutXL/n1SX1W/ZHInHB7TBNGWE5+5Rh9z+9qyNAbsJnswC05nCRTzbVL11bv6c52RWW4glRUhSLiStymSuL2CkjneefPnHUsAqOZfSGc83t4Y837luxoWlfm+Lzx5OCbDayFV7L+CG2U2cMmj5hSJnXqX9T7uiKLl29c8maA3WdbGcgEUuS+ttmE+txmgeVWqaMsp05d9yYYRV6QDSe4Buau1Zt2L96a0dDh+gP8ylBctpNXrdlaIm6YMageTNrS4ptPb+z/UW/ugr/+R3+2C33vb15T9ht5647f9Qd186haWrPgeYHn1r/4XpyhPjqs6pvvWJWRdmXSeP8dPu+Xz22ceOeCMsyj/5wzoKZIz43UF34YphhAQrIsuzz+aw256Ydvpc/3L/9gD8cS6V4WdJyDs0G9u7rZpw7u8zptH1GJRctT1JmtMcXvUZVVSVJYln2M14riqIgiK8tqXvk+U87gqRwAMvSJgPntBuHV7kvO2Pk/BnVXZ1tQ4cO7eHPVT2cZEdX+LZfvrFxX5KiqKEVlh9+c+LCuROXrq379T9W17WmCwGce3L5XdfNGjG4NJFIvv7htrdXt7b64qmUIMsKzdAmo6HIZZk93nPthZPLSovjieS7y7Y/9voBiqLsVmZQqTmSVA8cJOfISTcEq2nORO+Nl02vrij612trX1y8Y9dBSc8/nTveeuYpIy4/d+oHK7c+8tI+PfRwxVkjzl0w8cgQgNViXrxi+6tLG+tbo6mUKEoSpZIzbgaOs1tN08aV3HX1FI9W9kWSpN0HWl9+f++n+0KhSFIQRFWlOLKVNY8fXnT5mSMmjqnW69jvO9D42Ov7tu3zR+O8KEmqolI0bTBwVotx9CDX1ecMmzllNEWRvN9Pdzb9Z8n+bQdI1EYUJYomZQtsVtPIGscVZw2fNnH4YYXxe7gWhfk0VVXXb2l6+JmNa3Z2jaxxnzZjUGWJ/StOVRClDdtb3lvb4naYv3l+7XevmjyQ6yx8RUy8/LgL1De2fbS2vqmDdC9O8tLehtC+g7GUIFd5jS/87oLqCpIMxQvSP15Y+fCL+8l3Krepdri7othKM7TZQM+aWDl32rDeaenyw99/0NhOvnsLorz9QEA/m+ywGUcPdnMsw3HMwpmDLjtrVIqXOwOJYCSRIiFp1WI2uZ02r8fscdlY7W+0o4YAeEHs9EcDET4aSwpiOgPIaODsNovHaSkttmUPC0diia5gMhRJJbRvx2aT0Wa1eN0Wr8f6Gd8MRVHqDMY7uqKRWNJkNJR5nc++suTZj4KHhQBkWQlG4p2BZDAc5wWBYWiL2exxWks8FofDos8fj3wI9M8QgCAInZ2domL50R8/Xr+rXa8CaDMbbr500vWLxsRin3UEIDci5fP5OKPj1vs+XLerXf99j8N83fm1V58/kqYkt9v9JX5YzMcqZt/z9fc33fPIJj3lweMw3PmN0VcvmrV2S9P/PLpyXzP5JmI2st++cMT1F5/Esdy/F29+4s261q6Uqqocy9jNNMPSiZSSEhSapoqdhstOH3TthVPLS92hcOylxdv/+eaeNj/JI8g+7FYuySv6+aJsCKArEP3Hy+ueebcxyZPaTuSev5GhGTrFKylB1c8pTBxm/dOPzhpU5VVVdfWm+oeeWrOlLqEoKk1TBpbmWEqSKZGkA1BWM3vm9NIbLpk8ZnhlIpn6+aPL3v2kLaWVLDIbWavWWjvJK/pdJpalTx5f/IPrpk4YOzgaS76zfMeTb+zZ35yQFZVhaKuRJC+kJEqveGTkmFnjPXdeM2PSmKpCW8f8fUiIfs65ssbW0MV3vhKMKUPKzXdfM+G8006iKOrtpdsf+Of6Rp9YXmT81e1zF8wY+uV8ItHYvX9YtfiTpv8fjrnnyhHXXDTLbuvuC3B89zn5E8M7F7gAiTmSA1+2t5c3Pv7atvZAQv8hSbuVQW4njBrkueeb02eMLzYYDL3zQ9uxxJLJ5Ibt7X99ece6He0qRWn3U9IVaj0O8zfOGvPNRWP9na0jR448jua8IL72/uYfPbpFVVWbmbv0jBG3XFb7zJvb/v7afv1vCpeN+8E3p16ycCzLMn95YcOL7+/tCPCSrNos7NByWzCaavOTHw3tVnb+1Kpf3DKL47jn39z4v0/v1qrkkO/YKkWLUvpa9LqhP7im9pKzJ//qr6veXNmof3PWEtCoC+cP/sV3F/znnbX//fddpDxBsfG7l4+74mszjgwB7Ktvu//JTZv3hkVJsZi56hKT2cAe9CVDMRL2ddkNN1004uYr58qyvGVX8/2Pr95RH9f/5nJYGANHhxOKKCkmAzui2vajG2bMmDhIkuUfPrz0w3WtiaRE03Sl11jkMgcifEsnSQCxmNgF0yp/ddtsh8P+yeamR57btKOO/JzKMrTLTj5G4bgsSarBwNSUmP/7hslzZowx9JfudzzPL1554C8vbd9zMHTe7Orbr5wyYkjJV/wEJpL8K++s/+U/9xg59rSpVb+8bZoXGb9f0RQvz5vAjt319z22aePugCSrv7hh5DWXnErTdCCc+Mbdr+5rjnvdphsWjbnmgol90tgokUzqPze3dUau+9mSts4YTVNTx5U+cs9ch91CbvdRVFNr8J3le5Zt7GjypWJJcmDBZjaWFRnnTCpadPq48aOqOI49MgSQTImrN9c999aWHQ3JUFxO8ZJWWYs2GVmPwzR6kOWKs8fMmTbcajH5g5FXFm9dvLq5qVOIJyVBlM1GzuM0jh9ivfTMMXOmDTObjlLpSRTFTTsOPvfOjjXbA/6wYDEbaoc6VDm5eV9SlLuzACRJ3r635bWPdq7c4m8PCEmt7bTdZhxUapo/pfzceaNHDC7B3aM8ffb7YQhAURS/388ZLI+/uuupt3bolZBoijp1as1v75qryoncLoCfzRqJRBRF2VmXuOvBJT6tOwBNUaMGF937zRnTaoso6vNTCfK0bMd622g0ftUPX99WRzLzOZaeO7n8l7fOenP5/t8/u0O/EVM71HnvDTNPOWnwq+9v/uPzOw769Bo/zKwJZVNHO80mdn9LYsXGlo4g+ZnP6+Kuv2DkdRdNW/Np44P/XL/7IAkicCxdXWot9VgkWWloiwej6WpAegjg+stO2X2g/b6/LGsPkHe2WkzDqx1DKywsTe9viX+yPegP8XoS0YO3T/jawun1Te23/u+y/c0kzYlj6apS66SRxR4HG4hI2w8EW3wJ/fvRFWdU3XDp9Pqmjgee3tIRJGEIjmWmji0dXEoKoexriq741B/SSiF6ndwtl0+49sIpH32y+w/PfrqnKa5S5IfUCSOLThrptFnY1oD08eY2PZZh4JhTJpffd+us6or+fx5JVVV/MFLX0ExuamkPVVXr2+K/fnI3L8q1Q52/unX65PHDJUl65k1ySDiaEBac5PnBDXPGDP/yNSN+8sjKl97fI0rKmSeZLjpjjMNmzn50vcWeEUOrcGuol79F9L/hYrGYKKnvrDz4wNPrI3GeUimP03LKxMpTTqoq99oYmirz2uwmyW43OxyOvg08hcNhXpCiSbatM6bIalcotW5727INTb5QUtuFctd/bcJtV0wMBrqqqo7buXRVVRtbArfc9+7uJtKkcMpoz0XzK19f0bJ+V0j/MMyd4Lr7+pMnjh20ceu+n/9t4456UiKrpsTw6+/OHj28UhCkP/9r1YtL2iiKKnIabrl4xNfPm5INAdAUNbrGetGpVSUe01sft3+8LchrZXcvPbXsv741f+vOpqfe3LZud1zrt0hdOK/83DlD5s0Y05MQwO69jUvX7g1FeYpiTjt59OjhlRzH7j3QcuNv1giibOCY8+YNe/ie09o7ww8+vuy1lR2yQmIZi04dfNX5tTar5YOPDzzz9m5fMFHkMl2xcOjl50ymKOnpVz7pDMRUiq4pd56/cAbH0oFQ4pf/98HaPeSvg0kjPQ99f7bBYPy/59a9sqxVVtRil/m680dfeNpIA8e+sWT7k2/u7wjwNE1NH+P4688XeZz9pNFpMBj815s7n3q7LhhLXXF69S3fmFZV+VVDADzPv7d000/+vieWEscPcT541/RRI4f18jcfQRDDkchnDGowGKxWi374peePWDyeSvIqRYJ3TofddLTNT8/fDc8sEIF/vLD8zy/vjyTky+e7//fey2iKqmvsWPRfixMpceLI4r/+eF7f1plWVarNF7r83ndaOkgIYOaE8r//5HSHg7T92lvf8egLGxavbhMkpcRtGFLpMhm4gx2xlk6Sfzt9jO2X310wamhFQ2PTYQcB6g76f/Ho8q0HohxLl7iNpUU2ciZCklp88daulKyos8a5f0FeW/Lc62sffHZXMCpoqdAlLpe9pT24vzlm4JiR1faf3DB5/NijfHXv3Nfy4NMbV272SbLitHHFTmNKkH1BIdtt/a3fnz5s6OADjR0/eWTJul0xlqFLPaahVQ6Vopvboy1dKQNLnzWr4tZvTB09rLxAPif9bBr9MAQQi8VkWVm/w/+bSYOCYwAAIABJREFUx9c1tIX1W56VXvvDdy8YUWPiOM7pdPZ8Fdva2mw25+Ov7vrrK1v0m0smI7twxpBbL6/1ulmXy9W3t5WOvJBnX13188d3STK57Joy6zfOqFq5uXPNTvLTnsnAXHX20Jsun2o1G3/8yMrFHzeJ2tM8du6WS0YOqSmjKSoaT760ePuaXWRPTtP0rNqi71857pPtwUdf3smLJIgwqtrynUtqZ02sTvHCyx8ceOrt/XqrhWwIoLMruHr9jqa2gD/McwZLVVWFzWISJcnnj7y1qqW+Nd258J4rR9z4jXm//sv7T71LDoWS0lDF5tsuG3vRGbVWqyUSjS9ZW//xlnaGYW0W4+Ay4zlzR8fiifXbDtYdJO+s0tyMidU0RcuK0t4VfWtlU30rmbPdarhhUe3V54569MVPn128X9DmPLLK/PObZ82YPIzjuGQq9cJbm3795A7921CJ23DXFWOu+BopkdW/H7FY/I7fLVuxqS2dlXvo1Z40uuihu2YPHVwpCMKjL376p+fJPcMrzqi47cpZVRVf/sfB3z257hkShjtKialil+mh2yfNP2Vy/2bH1eVVgISx6huCCeuNv1gcjPEcy5w0qvTu6/4fe9cdGEW1d6du77tJdtN77wkd6V2KNOmggL2Xp8/+fM8u2EWsSFFUQBAB6S2UBEJ6Jb1tku19d3ba592NkQ95ihAQfNz/CLN37ty5c8v5nd85/RIixUaTgSS9MARjGBoQECASif7a83+vAYHRaCS8XggoUaOqgMBuI/n6FwXHSjt8J1v0vcdHDclW8Xi8Pkw0czg9a7ccX7ERUPdlIjxQjrd2ezxehs/D+Tz8ThDgShUIeOu3nli1ubbLBL5WqYijBklSgIHpdJPNneAohWPwiNyQlY8N74UAZCLszpmpy2ZmoQh6vLB2xbpiPwA9dYjqyTtGBQVIVnz0/Zd7QDj95xl+9ZO5Y4ZlkiR1MRCAgM87VVy363B5rZa1OiGHG4jFuNykf7nBMWTiTdHvPjGqpsmw9NkdnSYA9A9KVT67vF9SfBgMw16Scnu8KIJiGIoCZhl4kA5t95bdJcVnjQYn1+akKIo224FijT9PIS1WtvLRwWY7/eKqI1UtAMIe1y/gkcX9EmJDYQiy2R2PvHnwaFEXRUNiAf7d6+MTYjR/+Yjqk4+rrV27amPx1rwuBIaXTo68fUamUnkpmV/nNoaiqJLK5mc+LDnbZorSCF6+O2tQ/5Q+ae1FVkLTdH1z57ofK//b9TAENIkiQySDMkKjwgIu/lXuOlh0usro9TFopo+IyE6PvzSW3EU+yI3Lrk4PbPnx4MvrmswOetog0VvPzYMhqOps6+x/HiBJZlCG5uPnRvN5vwYwrk6Tzr3Lf4MAvCS5aU/VirVFFgeJodCQFOG4gaESIfdEuf6nfL3FAeI9994S9uDtYzo6tOdBAFqdfeOuilat0UOQERppXITS4yUdDvfJcv2pKiNBsoFy7qpnxuWkaN747Oi6nfVOD8XjoE8uSYuLDGpqbimotqvkAk2AeGCKMj056rw+oWl6zdbiT7ZU6C1eAQ+fMTJqYJrSbCO/3FHb1AGEXfxaAGFhIZ9+c3Slb20ScOGhqZIJg0MYCD5a1H3gjMXpocRC/NEF6XMnpl4hj5ir/yqvqTv+3SAAgiBsNpvFAa1cV3z4TBvhO7RzMPSRBTkLbo51uZy/4wJwwRfDMExXVxcDC59699ix0g7/NUEKwdJpabeMiuDisFgsvqYWAIPRvPiZXdUt4DzM5yLBSm6XmXL6ZH5jQ/iPLckZNySxs9vwxDsnTpTp/I/D58IKPunX9WAhiCBhF0jqBCU6WHDrmPCaVs/XewGdG4KgReND7p0/SB0ItgiNTe2znzpgsvpUBn9hAehN9p+O1BwvaW/udJjtFAMC9gwKA1Ku2U751QohCHpsXuyd84bd8uCW6marX4YwI1758bMjAn5xD/J6vR6CQFGUg+MYhsEw3NVt2pVXf6y4tbXTaXHSEILBLM3BEZaFbC7a6bMJFAnwpbekTLsp5O0NxTuOa/33mjVc+fjy0UGqHkV6s8Uy4o4fbA7QbCEPnjM65Ln7J11Tn+WVaExbe9eSFw40dzov6C+Tm6R85/EhIcFqr9f7yeaS9zeWMSx05/SYZTOyFfL/p5L1p9rmgwCq/Eyc8wqfiz44M+zuReP+VIU3Lr7RA+f2gM1mQzDeAy8dOFzchqFIv2T1Kw/epJKhFAUSta79vnI4HGazmS+QP/3e8cNFbSTFhAeKd3w4s7urNTY2tq/az7Jsfatp2Qt723zuLb0lI1aUEy8Zd1PKgEywgfviu7yPt9bpLGAijVLzwhQE4PiDRaHHwwmG4JiIwAdvH9sLAajl6ANzM+ZPzYUgqLyq/pXPz+RXgfncDwEEB8l6xZ9+BuI/earf2GFZHsJ7MRDAzsPV739b2aEHR/FQtThaRQTKOCiGbz9pdxNULwRQWa+f98Q2O0jphUbmBP3r7gHhoT3xIiBB5XtUf0pIS2vHfa+frG42Mwwr4GGZ0Xy5kOBxebUdVEUToPj5IQCDhXr+/cP1nWDKmjpU/eji/hFhoEKSpB56ff/+/DaSZgV8fOPLo1ITwn9rIdZXr+xq1nO2vv3t9YV7Tus0StF9s5OmjU4QCgWX2QCGYVo7jC9/UrC/UBsaIPjnkqyJI5Ou5k6JJMmjBTXLXz75Ow8Cgp9S/Nax0YumZioVFxsZev2jHZsOaf3pLS8uS5xx8003uGyXOVquhZ9fpxCA1Wr/dEvx6i21NMNycThSjaskAO4kaaRFR7u9YArMihF88Pw0XXfXuRDAE/dO15scPx6sKShr6TZ7fMwqCgaqiKzJzuitQMxbKeF89Nz4fqmaowVVH22qrG5x2J2UVISpFTwJn1YqxGqlKD0heHhumEx6vnqI2+1Zua5ww65awkvHhghWPD46PUH9s+DOc+/s3nxY6yUZPwSg0Wgee3XLnkIAHAu4cGwwLhYgEAQ7PHCXhfWfF+aOCVs2IzswQH4tjJO/WRv+VhAAy7JWq5WioU17m77YXmGwAOI6BEGjcsJX/GOE22lSq9WXsAjZ7XaH01XdTDzzfl6XCRytERjOTAh8aEFWeqwUx4EF9LUzLFiW/ey7Y2+sr/WHNmDfqR7gIDg6fUTog/NzgtUqnd70+NvH8op7BA5iQgRThkdxcBRc/ovap/+JpEJOeBB/z8nWDbub/X+ZNzbk/gWDgn36cOVVTbe9eNRk+xUCmD+1/64jFa+tKdZbwacbFsgfmqkO00j5HNRqd2zPa2/Suvzpr34IYNr9m2pawa4UgeG0WMWqp4cFq3tizja7s6PT4PEQQH+Fy9GolZt+qvxka43Bl0oQKOdMGxGjkPL4XNThJLYcaGzq7GEBLL0lZfrw0Lc3FG/P64FspgxWPnXnKE1Qzwyi7dRNuH+X3XcuFfHh+WPDnrpnwrXzBq9QSwiCeHvtieNlej8zogfu8dJt3eCNZMbL33hoYFx0GMuyJ4qa1++ocHnZZdPTh2aFXc7+5tXP8jfsqna5SbkIVUj5qC8W5y9qleift6UlxUVcoee9Ue3/Qg+0t7frLPjcf/5I0UxYkPjFe4b0S1UiCPKnJP3/2o7yaxm6CM6yF/e1dgMS/spHRvZP5oeE9KXvtNnq/Pib45/80NyLAHJwdOGkmAXjY5RKmVQihiDo0ImKV9aU+tOy+ifJVzwxNlAuBLLYXcZOnUEmlfC43EClGIKhi4cAXlq1e8Pudj+D7Nnbk6aNzRQJuH8IASyZlv7cqoIfjzQwDKuQ8j56elhKrJpmoK+3F7y+vvZcFkBTm/HRN34qqQdn+Igg7t2zUqeMSkUQuLXDsH5HVclZM5eLZsZJl83MPXC08O1vm80OsDA9Nidi2dyRNMNW1nU8uvKEVv8rBEBSyBufHz9aZmZZKDZE+PDCnBH9gUBjYVn9q2tKa1vtLAtFqIVfvzY5OOjSsdG/dsidd/fCspa31hWerDSmxygeXZQzNDfi3In6kptqMjveXZO3bl+bSsa/c3r6bdOT+5DY8oetOg8CEAvQxDA+CoNxyEKQ2cG2dHv9IaIhafLHFudmpQIUzOX2tHXo27qsFhvhJkgWYvlcXCLia1SC6PAgoRCoI2/76cSJknZ/wsu8m1Oy0hJq6lr86XUwDEslotjoMCDe5iXP1jd7CBB9QRBEJhNHhQMzabeHaO80tnRYDBan10tyObhMwgtTSyNCA34n1ZwgvI3N7U43AbEsl8sJClDUNhnau8wMywYqJGkJQerAX+08wU7Y5qhr1nUZHDa7m2FZoYCrkgsjQ+QhamXvgk5RVLfe0tBqMJidLo8XSC/xuUFKQUx4QKBKdu6673J5mtv1rZ0Wk8VF0rSAx5FJ+JHB0sgw9fWbpE3TtNXmMJhsbvDs7METlV/u1tvdzLBU3kOLBsEw1NRuenp1BUUxaXGKJxen8DgYhqFyqUghE/N4Phmqq1j+GwvAbnd8/n3JB5uqaZqVijijB4QlRCpgGGYYhmZonw8XqpTwJg+PPY8F8NDyyXvzqv79aYnR5g2QcUblqlPjAlia9JLkiTLDiXKjx8v0QgAut/tUaUt5vbmt02q1uwwWd6eJ6jQSKAJHBQsfmZ82aeT5rp9uj+etdWc27Kr1EFRMMG/F42MyEjU/W/Y8+87urUc6vVQPC0ATrHnqja0/5gOWmUrGnTQkLFQDDhc0Q9M0A/R1ESQhQpKdFAyED26Uvu6BvxUEYLfbKYoqr7e9tb64vEHv98/QKIXv/GNUdAjO5XL/0AXggt3LsqzBYGAgfMOOutWbSymfeZ6Ah08fGXfb1HiVjCMUCq/m2vaHY6C5XXfHv/bWd/SoPfuvj9QIHpyXOXVUEoqiBOH99+q8rYea3D4kO0IteOGOrME5cRiGmiyOvOJ2p8Pls83jaAIlsRHKb3fXfvBthZsAi1x0MG/BhLjclECXh9p6sHnb0Tb/kdLPArhlbMZbX+z7ar/Bjz4MSVc+tigrPkbT0WXedbTuu/0tWgOI6vRCAK+ckwgQIOctnxY/dUScUiGx2JwH8xv25zc5HB4YgUOCxEtuyX5rfVlesdYPbaRFCz55bpxcLmvTGnYfb167o87gIyP4WQC3TU74eHPpuh1n3T7lv9AA3t2zUkYNiJRJhZ3dxm9+qv3sh3o/MqJRcp++PX3yaCCD97cvJEl2dunJX3RfWRZq0toeXnnKRdCJEaIX7sgemJPopytbrDaWZaUS8eWc/2mafuq9vK0H6iianTtSMWdiWq8WAAxBSpXCf/C4ysWPQP1+ucqr+x8153L/n/CSRrPD7gQ8eQEfl4h4PC7HZAaLrlgkuK75dSaTee32hve+LeLg6NgBES/fP9Dj+dNUr8vt38v+vdPp5HA4K9acWbujkiDpcQMiVz032uVyXdqCdcHmMAxTWNl+3yuHDD5rWJDSFSZ8dHHO+KHgk/cXp8v1yqenduQ12V1AVD81kj80Q2lzuPcWuswOgoMhEWrBPxan90uPuHgI4OXVBzf81OgXcOXi6PSR4S/cO/xiIIBXvyjcsr/OSzIwDPdP4IcHYLXtZHUbQQFzV5AIMH5I1Pv/HO1wurftK1n5VY3VSUIs2ESmR/MkfLaq1dvYSVA0JBFiD89Nmjk+ffehwje+qjdYwSqmUXJHpPP0FupkNeH20v6tQlqsbMUjg0KClN/vr37/2yqj1cMwrFrJT4sE8HhJg7vL5GUhWMRHH5gVs3D6ID6Pc9lv/q+vgCTJPccaPthYWttmHZurfnhxv+S4Sxd/Ofd57A7X+s3H3/y2ic/FxvUPe/bObJXq12PqlX7y8yCAxAjpU7elCwS+tH8Wrmo0rd95tr4DoF2DUmSPLc7JSY/Rdhl3H2s4XqLtMtjtLuDfwYJBiwkFXKWUl5sacuv4ZE2gZP2WowdOa/2iwnfOSBwyIO2HXXnb8rrBKIIhhUz02OJ+YSGBeadq1/1YSRAkDMMhgcK5ExKz0mJbtKZdR+tLavWdOpvV7vFSFAfDxEJukEqYnaQePyQmNjLggvrn3TrDu+sLGjssEAvxeRylQtLQataZ7AzDyqXC+Ejl7DFxQ3JjgEEGTReWNe3Ia6tr1hstbqeb8Llp4jIJP0IjG5IVNmpAqEohczjdJ0vafjrW1NhmtNg9fqiCx8XlUn5suGrc4IiB6WFiEZ9l2bKatv35beV1PYACxTBcDi4WcjW+Nt86PkmllF3d4/Dljh2SJBtauk9X6asbjV16m4cAOtV6i7tFR1E0pJIgMSEgquci6MpmoNIiEeLxoTwUhjAMlUlFERpJVqIqK0kjl13YYvZy23eh3/83CICiqG0Ha95YU6i3eIU8dNrw8FljYhQSXlmdsaHDSbMQB/EOTAvKTotraW07lwVw96JxazYde3czoPdGBHGXTonplx5RelZ/tsVSVGOsaLTQdA8LICsxcNPeGq3e4Qbq395hmUoWxk5V6D7e1gh2iUL09slRD9026rxW0zT99Y6yjzaVdxo9fC42e0zkkPQgvdX7xQ81zdpfEwHCw0K/3n7yP2tqANorwWeODJ8xOg7H0dJaQ4PWiaGwkMsOyYpIitVcQvj2SryIv1mdfx8IgKZpl8tltpGrN1VuP1Lv9PjAVxh+dGHu/IkxDEMqlZe+/FAUZTAYbR7OCx8ey68Awkg/0ybDgyT3zskc3V8tFHCvqaAT4SVXf3303e8aeg87GIpMGBzyjyW54SEgxs6y7LHC+je+LK5qtjIMi8BwSpQgKzlMLOQ1a81lZ/VutxuF2SAFb9bY2NkTc85UaVesLSw567cbhENUeEgAn/DS9R0ep5vyn6j8EMCMCZkfbTjyyY894Xe1kpeTFCAR8bXdlqoms9FK+vZaoPhZAI3Nnfe/dqBBCwLyKAKrlfz0OIVSLrbanVUNhuYuN02zPA4yc1T4nbNyXltTtL+gxa9irRCjo/pHcLmc9k5TZaPJv7HrhQDuvTXzTEXr21+VFNeaaYaFAczBT4hUiIQ8o9l2psZkdwEIn89BpgxV/2PZTSrF3ySe82enp45u+5zHv+8wECEqzgNzkudM7v9na/id67t0xmfeP3GwsBOGoReXp86cmC3g/5XZdBAEdepMNc02vwzEBQsMw1wclYnxkECRTCLsQyyAoqj6Zh3xixZjTLiq1zu9D/v8t1V5CO+JouZdR2rqW/VCPjdMLU6IVgeqZGdKajAMnjIiMS0l/oo24IpWTtPsHS/sOXSmVSbi3jc7Y9a4SIlEcj3uFbRabW2L98EVhx0ub4RasvODGRaLvg9FASEI6tJbP9iQtzu/2z/Zjh8cfv+8nEDV/2NXarsMn20pPVLUabJ5CeAJyCDANg8VcJFQtXTRhIipY7OdLvfWPcXvfVvDQlCQDFs2PX3GBAChVtc2vfNV0ZlaoDszYUDA/YuGqwOkuw8VvftNrdEKQpEoAk8cHP7UXcN27j/zytoqQAVScJZNS54+IedQft1ba090migMhe+YkTJvUvrJkuaPN1ecbQXnJD+LTcjHNAESg9nucpMYCg9MD3n7yXFAuNti37y7dNuRdp3J7SIYL8kgMItjQEc2QC6YPjx41oQMlULa1W148eOThVU+11mGxTGUz0VlEj6fi2l1IHkhPkz89PJ+qYlRRrPtx4M1Ww83dxpcHoImfco6OIbwOJhSxp82NGjBtP4S8eVS5a/od3HxlVuttq93Vn6xvd5k88wYpr5vfr/I8L5R3vJ4PLsOFD33aY3HS2fESl+7Pyc+HpxRr045DwIIVwsWjg/jcwANjYXRRq1nz8n2TqNHLsLnTYi5fXqmRMzfsrfi480Vrd1uiIXUSm5oAIB4GjsJs530nU+4T9+WNnFEyluf7dt4oMufCPDKnbG3Th3e0ta96ptT2/L0vnGFTBkaMnVE9PvflBbVgnEVHCBYOjXhllGJNpf3o29OHzilNdmA5rlEiEmFqN3NmG0kw4Lzz5j+IUumpSfFBP123Wlp63jgjRMVDYCcgvoM2c/V9EEQODNO/ur9/WOjQ0urW17+9HR5o81LMjgGRwZx5GK8pdvdbaYxFAlXC+eMi1k4Oa26ybjyy/zCGitF0WolJy5MyDBQXZtTZyFxDEmPkTy0IHtgZkR5bcfn35fllertLgqC4EA5R8CFDFbG4QYWIHIRdvOw6MeX9JNKriEm7O8PMLPFdrCgeeex5upGs8H6ixDIRQ9KGIYFXCQsiD8kPWja6ITkWM3lhEku+rbAx+m/yQE2tuk/3VS841i7w00pJXhcmEQowFs7Hd1mkAaQEs55ctnA9KTI5pb/BwE8uOzmHQfLnl1d6iUZPheJVAvkEl6H3mWweL0UsFOBIMjPAshOCnrhg4O7TnR4CJqLIzlJSoVM2NFlOVlhhGEoPkz0zNKMof2Tf/ss9c1d73xVfOCU1uOlJQJUreDa3YzeAuxm/KpqO94aHRMd0dyuf2n10cMlZohllVJOYqQUQ9GWTrvO4uVg8JA02Z2zslMSgMLLxXfXjSsvsgf+PhCAzWajaXZffueH35W0dvXIwA5OD3nt4WEQZQ0JCb6cfSHLsk6n02S2lda7X1x93GgDoWwUQYZnh94/LyNSw+Pz+by/VCzk3PfNsmxNg/bulw63dgOQ2xf0wO+ZlTpvcjaGof6/uD3EkVON636sPFNr9oHdYIvDwVGXB8zsKAJk/6cNC5kxLi0iBASCdh6u/mJbdcMvNH5/JUFKocnq9k8Wfghg0YyBBSXN/159oq6jJ9qPIODDZYH/E9ftZfyrKQRBD8+JvmfBCAxFjpyq+3RzUWGt018PYC4hMMMAGxQYggIU/ImDgudOSIqJDNybV71ifXlLV4+gIALDCAIzLKuScXGU7dD7cvv5+G3Tkh+cl03R9Mnilo0/1eRXGJyeHgGC3l6CIUgu5YLN3JSs6PDA/9nJRW92Prliz6Eig4iPzBkb8+TyoX3IZzmaX/n62pKqZqeQh3709IjB2ZFXZ7H8nbnvh90nn1pd1StI8dsrURSRCDlRau64QeGTRyYFB0r7amxYrPbHX9/Rqe9Jxn7lweEZacCE/EqX4sqmlz47U1Zn4XMximE8BOVHBmEYitQIVzyUm51+NZpxhR6TppnpD2wrbzKoZPwX7hgwMF1xnXqPNTY2EpRowbO7zXaPXMTd+/Fsj8sUGhrah/1GUVRTi/Zn2X/fiRpPiAtLiov47bJIEER5VdOZWn1rp83pJHAOplaJE0L5ORmxmiDgnEKSVGNze0klCAEJ+NyUhMiYKNBOs9laXFGvMwAIICI0ICM1XsDn0TRdWdNU19hBUsCKLypMnZOZ0NKmPVV81jddc1MSI6MjQ9u1upLysw4XgcBIanJkfHQYgiDl1S15Ra0tWlChJkCWHifNSokoLKs3AwILLJUIxgzL9fOQvV6yqVV7oqj54BlDVYsjTIWlREtiw2T908Nio4K5nJ5wfWeX/sDJhqpGg8tDquTCuHBpbkoIQXjLqpt88DE/PTkqPAzEwEmSatPqSmo6G9qsOiPIU1XKBFEh4uzkkMhw9d/GDvDnOLa2s3v1t8XfHuxAYHjh+LDls7L6Svmcoqii8uanPjjTqLXGBgv+dUfGkIHns4X7cHifV9V5EAAHgxViGPElAkAQ4iYRq5PmYEhmnHT59JQRA+Pdbs/3+yoOFrRQNCMVcYbmRMVHgqDRgfz6LQdadRYQpbjjZs3dC0esWn/kPAgARdGm1s5VGwu2HgUogJCHxYWJyhttDMMGq/hLpyVMH52E4+gPBypf/7LU7qZxDM6Kl08fHatWSbr09p15jfkVRopmZCL8rhlJ825O++2J+lwIAIKgnDjB6EFxEMR+f7CuocPNskDt4p5bIh9YMvLfH+z6eh/I8eRxkOGZyvk3pwkFWFWDcf2Oyrp2jw8skP1jSZbZwTz7/mGTHcTJ+iVJZowM0wTK69ssja0GGIbFQu6YwXEx4ap3NhRu3t9od4GPd1x/1YShCXIpT6uzr91eVd/uAA/Lx/9zZ/ot47P7aqG8ckMCgiCjybJlX9U3e5vbul0UzWAoEqTgyfkECvfEkH7v7jDqobmdZtrmAINBLEAHpQctn5mZnRx8dYzrDSbb0yt36ow2GIZT4zVP3T3WH1OhKKq5w3wwvz6vWNvQ4TZZQaqsRMQJVSJZ8cqxQxOzk0O4XLyzs/vh13YRhJeLI1OGRSyYNba907R+e8m+Am23mURROEjOSY4UBquETre3RWu02d18Hvb4stFZKeE1jd07DlacqjK0GWgTyLCGcQwJVPAzYvhTRyYPygq/YHQHkLJru77bXXG8TN9t9ooFnKQwXCFG2rutNM1wcPztpyaGBGsomq5t6Np7ouF4SUeLjrbaPQgMy6XciEBOv+SAkQNikmKD+LwLmA5e0aHyP1L53wQC8Hg8Xq+3ucP17saSo0XtfnxULua++ciI1GiBWCwUCC4Xs2cYxuFwuL3YR98Ur99V5Vcakgi5y29JmzMhViYBAs7XziTocnt3HiypquuJxodqZONuSg37/04/BOFt1lrLaztKazpbOoxGMzhaSyWCULUsPkKRkRwZHSZVyXuo2labq6xWe7SwqbKuy+70KKSC1NjAnLSoovKzTpfPpQ9DxgxOGJCd6HITZyraDp+qr2k02B1uoYATqpYmx6oTYzQNzdrmNh3tezupsaqpEwbjGEpRdEOrvrrRUFbTVt1kq2x2czAqXAUHKcVxkarM5PDkmMAAhRBFUYfTVVihPXSypq7FZLG5JGJ+mEaWHBMYHx3crdOV1wBnARSFMxNDRw5OFgoFBOFt77ZX1nWWVLW2dlp1JidJUiIBVx0gS4iQZ6ZFx4VJggKuA82wKzcZOZzuLzYdf+e7JhiGhqYHvnB3v+iI4D65HUVRq7859cUP1WYHnRbFX/GP8XGRf0J1uU/a8NtK/hAC6P1JoIx7/9zUGWPE0YneAAAgAElEQVST+8oK2GCyzHxsV2sXOE5AELT+hYFDB6Zfocc8t9p9eWXbDzc6PWxCjObnmHmHztKmNXkIRiHlThoWN//mNOx6tjenaWbWw9tL6nVKKf+Zpf1uylZdpxBAc3Oz3c1f8sIes92jkvD3rJ7lchr7FgK4CoPtr71Fe6dhzdbi/ad0/VOUy2dm3vCRupjX0djc+e6Gwh9PdKkVgjunJ8wclygWA2Wvzq5ubaeB8NIKmSAiIhRFkIbGNosNqMnyuGh0ZKhUKjEajR1aI8aT0DRLEm4BD4qMCO5lRLIs26o1v7mmaOfxxrBA/uML0iaPSb+cSMzFPE7vNedBABiKCAV4bxiRolnALmGhADlncFrAgslpqXHqVq2+pLKltklnc7FCkRjHcZeHbG4zldRb/bTBRWNUD90+5qOvjv4WAoAgqKml86NvCjcdBixRn786FCjn3zk9YfrYZLlU1NZpfGvN0W15eh/5Bb99avziabk8HtftIb7fV7nqu3KtAeyjJg9SPbhwQFz0+Z6g50IAYj664pFBg7MiIRj6cX/Ji19U+4UJMmP5a16aMeuxrQ2+JFAeBxmcpsxM1EAwbLW7jxd31LSCmFCgnLd8ekpanOK1z46XNbggGAqQcWJCxUqZEIFIDsZGBPFyUkKS48P1RutzH50qqDCyLBsg5776wMChOdFcDk4Q3k++Ob56W6PLF1yZ0E/y4b/mXPvSmE6ne+uBqtWbq7QGD4bCWfGSKcNjEmM0Ag4E+3RP/6jANIvqjM4jpxv35Hd0mwgeFx2RHXT//NzkCxE3/qi2P/3/JEW1tBtIn8OqkM8N1Sh6vyaWZe0Ot87ssjtpv2cKoE1xIaWUq5BL/NIeXpJsatUzLIvAkEIqCFDJaZoxWRxag9tNANUAAReRiXABD6No2uEivCT4Y0iQTCQESfgms91g9Tg94MNhGbDT5nMxhQRTqyS/owdBUbTOaNeZCTcB9AZlIoSLw043EJ5AACKs8luqMQxrszu7TS6Hm+11XhPxEZWMJxUL/vLQ0Z9+VdfPD/4mEIDT6XQ4vd/ta/piW7nFp/SOwPDtU1Pvm5cFMR6ZrG9CeQRBGAzGDiP80icnyxt60t2TopT/XDYgPhQXi8WXDzT01chhWdbl9rjdPWmfHA4mFAouCFUShNfm8Lg8pJcEKyKOozwuLuLjfuWbc9tDUZTV7rE7PRRN+xPYxCKe3eHyH+lhGBIK+P68YoqirXan3en146w8LiYW8vg8jtvtAWlXvskWw1Cp5FebLq+X7NSZN+4s+2pPS06ccPHUlISYEKGAIxLwe5kLfrzTbHU63SRJ0hiG8HkgJ43P43oIwuVDIsDcx8GFAl7vrOH1knaH2+UhCZJmGRYF7cFFAlwkFFz7i1ZfjYf/Vg9F06dKmx98/ajRRoaouPfMTpl7c1afTLj1zV2vfnH6UGEXxLJLJ4ffM3+I8hc46Uo/1O/Ufx4EwMHg7ARpZCiIbbIsqzO5Ss8aTTaA8cM+VfO75+RQNGu19chqRIQqMQyrarS6CWrC0BgURVmWdTjdze36LiNhc1GEl0IRRMDD5WIsJFCoCVLwuGCF83gIbZdxyQuH2nU9xJxVj2cO7pckEfd8AoSXbNfq27qA1QWQoWLBEi4W4GolNzJEIRGfn5JgtTma2/TdFsruBAMbRWCRgKOSccOCREEB/0/Jqamlo6yqyWCjJVKFl2KMJlt9SxdJQXHhsuH9ouKjNH5v4d7idLnbO00depfFDmqGIZjHxWQiNDhAGBas5HG51xQdj6KZh189uPN4o1jAuW1K8m1T44RCwXXn1A3Gnk6XX259ZtVxp5tMjFB8//YtVqtBre4bSvZf+MVdtVsTXrK8unnfibrj5Va9xfvk0gEzxvwqc3DVmnHd3ai4sv3tdYV5ZbqUSOnDC7NHDoz2z/8nT5Vv2FnToiNuHqSaOTHXYHKv3lTarLXKxbzJA+XjR/ez2uyb9zbml2tpCGcYlqZJqRBfNDltcHZwr0CywWh/f92JdXtbAmS8pVOSb5+ZdtW+zfMggOhQyb2zUwT8nliize7cf7JlfyEwRRILsLtnp82fEH/wVMsPhxvauuxugsUxiIfRGAJ5GVRrJP2qSb8PAVAU/eH6g+98Bxgl/h2RRsV/fln6+OEZP/+2oaX7Px/uO1IOlpKYYO5Dc1OnjM3xX7nvWNXKtadq28G6Myxd8tiSgenJkecNpHMhgEAZtvmtGWEaEL2orm2c/dRhvx1SuAra9PacifdvN1mBEjaOwWEBGBf1KSCyEEEyLg+4TCjgTB+TNH9SWkFp857jjZVNtm4zeEAWYjEU4nMxqRBLjJAunZGBMK6XPi8trQek2hgN9/1nJiRG91Amd+3Pf3p1ldUJKsyJ5X737uJrfDfFsmx+aesbX+SX1tt4HGzqsLD5kxJjIwL4PM6fCt1RNG2xug/mn/18a8XZdo+Ahy6bGrfklkyl/GIdJa67KeJGg//GPfB3gACcTidBEBUNjrc3FJXW6fwnzORI5WuPDJPxCbU6qK+4zSzLejweq92zK6/trQ1n/HIDOIbMHZe0fEaKXILy+fzrOqT2Fw50lmUbWg3Pvn+kutnBsvTUYeEPzM8OCrh0+Ya/8Fmur1t36W3/XnVwd74Ow+CRueonbusfExF0mY/gdnu+2ln22daqbpM3UMZ55YHBw/pFXwvSwedBABIh9szi+Mljsv04dHWj7v2vi/JKjf7HH5zEXXpL6uEznaW1IH0auI71C7E4kZPlBhxHt7x1C4ZjlbXthwo7iqva23Qes530ECSKIiIBJ0CKR4dKBqSFDO8XpQmUni5r2H+y7dv9LXYXmDR+3mGPHxCQkaC5fXoml8s1mOwHCxryzrTWt1kNVtrtAamhXA4qE3PCAgVZSeoxAyMSY9QcHGhZ0TR9uqzlyJn28lpth4G0OLwegkJRWCriqhW8xEj5sNyI/ukhcp9JT3O7Ye/xhlPlbW16wmInQRY0DbJVwalezA2SIQMywqeNjA8L/oXg3WY4fLq5qLKzSesw2EDNMAQL+JhSgkdqxDkpIWMHhYeHBF47uz2z2bLtYNt/Ps/HUHhIesgrDw5GYSIg4K/nm/ypL8hut+M477n3j/9wtJ6kmFvHJLxwTz8Yhq8piZk/9URX/2KD0XI0v7K8ztBqIGVi4aJpmSD+eaP8bg/QNH24oOXtDUWVTaYRWYGPLuqXltQTfz50tOjNDRXVbZ5lEwOH5YT9eEy/93QXxEKzRwTNn5IhEuBrtlZtO9rmIejhmQEBCkFeqb6xw5odH/Dc8pSU5B4/S7vDtXHbqVe/Oivk45OHRDxxe6ZCAeS+r0I5DwLIiFO89eggibhHVLxbb1n3Y9V3B3tsg5dOSxqVLf98W3VemYWi2eRI0ayx8YnRAQjE7jpS/eNxrdn+BywAhmF2Hih8+5u6Ji0AeVEUpmkwhw9KVT68ICsjOaJN62MBHAMsgAApdvuUhGWz+3E4HJIkv/up/N2vS/Q+PaPJgwMeWtg/Nur3WAB8LvLy3dnjhyUjCLxua8HKjWf9kszZccLPX5o+67HtDe3g0C4T4cumRvVLB04HNM243W6GYTAc42CYOlCqVglNZmtHl7nLSHi8rMvjbe+ynKoy1bYChjwXRx6amzwwTfXGuor8ChDukomwNx8aOKx/HIeDMwzz7pqDn/3Y4vJ5tk3sJ/ngxTm+jM9rt5jMti++L/5k61mKgSYPDblvblZsRNAlO1+43MT3+6pWby7v0HsSIsT/umfIgPQbyerX7tu/0bL/1gPXPQTAMIzX6zVbic+2Vm3YVeXnkPA42HPLB40eECQRgxT9PwXy/f5Y8Xq9VqvNZIff2VC052STnzykkvFfvGdoWhRHpVLc2LRd2sfGMIzFajNaXAdPta7YUDEwWfr0stykeLB63SgX2QNOl8dotgoFfIVMfPFj3kN49x6r/fcnZ4w2b6Ccs/jmuIVTMi9H3YdhmIKS5ne+Ki6sMbEsNHNE8EOLB4eqL+DpSpJkm9bgIUD047yCwLBKIVHI+1ja7XwIQID9Y0HM+GGpfhZATaNx9ebykxUmf2OGpwnmT0xYu7vjRBkIFkEQFKLC9VbaSzKRoZKd795SWaf98NuS09VmPx8Sx2A+B+z8PCREMyyCwGo5PmVY5KKpmfuOVazaUqe39Jz/fTZRcGyY7NvXx7MQumF70bf7GjsNXoZlMRQR8xEuzjo8rMsDFDGEPHRQmuqB+dnJccEYiu7Nq/xkS0V5g93r087AUFjAhWgGcgG7KKCCFhsqXjgp4eYR8SgCr/m+ZMNPdXoLwbJAfUchgkUC3Oog9Vaa9WltyCWc26ck3DMPyEBWN3R/9n3p0aJOiwPoBQCkAGdYCHETrF9TUyrCRuVqHlmUG/r/U4oucnxeicva29udXsHCZ3YaLO4gheDe2RnjBweLhDwe71ce0JW4bx/W6Yewi2qsz6860WV04hj6yXPjotRseHh4H97lb1+V0+WubdC2djk4OJYQqYgIDbgBx//hS7fZbN/sqvp0W53R5pk0QPXQwty4GGBoBxwif4EA7pgSa3V4DxZ1e0n29imx00fHhwarikpqnvigpKXbecfkuNkTkyVi/onC2tomQ4CMN2JAVHR0j9Wry+Xesa/o+c9qKIbJSZD/+67MhIQedOAP23aZF5wHAUiEnJQYOf6LFpLT7W3rsunMvqRuIX7vrRnRQez7G8sqWsAUHRPMnz0qPEIjrGpx7ivQNnQ4SJ/q8e+wAH7cd+rtjbXNXR6gPawRThocvHZnk8NN8rnoTVnqB+dlRIaqfjhQ9Z/PSzwE0LyMDRWO6a+O0gi0Bs/+0/rKRgA9yMXce25NmTcx+bdKseeyAICMi1qYFqeAYPxMpVZr9LAsIB08fGvUXfNHrPzswKc/Apl3Lo4MSFHOHhWqDpDUtphPlptdXpbPwyLVwhHZAQ3tju15bYSXwhA4N0k2ql8wBMEb9zTsOtHpJmgUhR+ZlzxzbMLqTWVbDjQ53DQQEYiVjB2g0cixJh31w+HWVp2bYVgOjr77aM744RkXv+W4zDd7aT8vqW579dNjp6rtURrBo4tzJg1LuMyclG69+e0NhVsONMMw/M8laXMmpgmFl5tufGmPduNXN3rgknvguocArFarw+GoaCJf+6KguRPor0IQNG5g5JNL+/NQV0BAQF9RAHq72Ol0mi22orOu1z7P7zQCxBeGoIlDoh9bkisV0BKJpM/veMlv93r5Icuy7V2WJ1bs0ZvdVhfAkpdOS1o6I4vrI1HfKBfTA1a7a9/x2gOnOkIDBVNHxqfE/Qn9y/Yu8zvrTm470sGybHy45O5ZKeOHxl2avCXLsmebdB9vKtpzssNFMFHBgqeX9hvWP9ofwT63UBS982DZj8davT7F7/MKDENx4Yo5k9LiIkCAuq/KeRAAjsFp0aJQn783w7IGC1HVZLU5wS4QRZH5Y0OnDIt455vaXgigtxmRoZJvXhn3wofH9p/uBsdjGA4J4E0aHBodrnK7iYLyzhPlepuPJKmSch5bmIYjnh+PtORXO4HVtK/EapCMOOWz94wuqel4+v2CThPYjAq48KD0wDEDo0QCvKXDtPNYa22rg/GpTM8ZE/HIkiE2u+2RNw6XNgD3eBiGQgIEU24KjQpVOVyek6UdeSV6L8lyOEhOouLBedkaFX/ND+XFtUafWBQ0MFWdFK0SCTk2h/frXZWnqoDBB4rCA1KCPnpmpMfLfL6lcMNPzf7AjkbJHZkbkhqrohmouLrjcJHOZAPdwsGRu6bHPbxk2DVCBHC5XG4P9f7G8vU7qxAETohQ3DE9dVBmoICHAVsTFIVhmMPh8Pn8y9zw9dUIZFnW7XZ7vcCJmmEYLpfr9VIV9bZV35WeqemmaGZEdvjKx4cSHrtGcyOI3Ve9fqOeC/eAXm/6dHPxup/AMWbh+Ig7ZmcG/sK864UAYkOkFgdhshORaukLd6YPzIrhcPDNO4r/s6bES7Ir7k8ZNzKnrqGtrq7TQ5A4joRoJAP6A+q7X1WxsKz56Q/ONHdZkyPE/74rJyfrKvmPnAcBwDBIDu3tBZYFE77fqHJ0v6D75mZhCPv2hjN7C3QMywLtQAmHg8N2F+X0AHV0P7d0/ijlI8vGrv6NFsCug4Urv65t7QZHcYWU+9LdmRlJ4V9uOf3FrhaaZoV8bGhG0IPzMkRC/udbijYfanV5aAyFxXxUwEM8XsbmokkKOM9NHRZ++y1pUWEXIDGdJwfoF2CGINivAgBB0IBk2Vv/GK0JUjS361/9JG//GRPLslwcCZDhPC7ucHlNduBnHRwgWDgxfvqYuOPFHSvWFrXrXQgMy8R4kIKPoojO5DZYAV6cmyh9dHG/3NTw+hbdO+tPHS3Wub0shsIyEcbFYRfBWJ3ASpPLQZZNib577kCx6Jo+/TIMsz+/+flVJ7qNrilDgx9f0i889HKpjiwLfftT2XtfF3caidkjAh9cPDRU05d7lRtz1o0euAo9cH1DABRFud1uvdn78eaK7/bV+vtLJeW/9MBNiaGoWh14JRLPaJp2u91Gq/fzrdVf/1TlNxjj4dhL9w8dmqmUy8R+fYsb5U/1gIcgqmqbaxs7YYhNSwiPjw2/gaT8qQ5sbNW/+cWxPaf0Ij4yKidw+czslPiQiwTmSZLKL21644tTFU3AiDU9VnrnjNTh/WP+rGO8P5tj7Q+lO461WuyUWIAvnZawaEq6Ug5I6ecVt4d88JVd+0/3cOx/e4FMiL784LBJw+L+VD/8/sUXKQeIwHBylPjB+VmxoeJnV53qhQAEPHRomjRMLZbLxDmJymX/Oe7PrpQK0dmjw++6tb9cJqYoquJsx6rvyg4X6fzmF5MGBS2fkW4wWZ5dXaYz9yhWPDRDM2FkpjpAseqrvM9+bPUDA4Fy7viB6qzEIAxDbXYQgCqoMnt+OZN/9q/xxwoq3/6u6ReXdeShOQlzbs6QSURekqpp6Mo700zTjFgkUMlFmUkapYTX0mlp0xpb2nU6C6GS8jkcnIUgu8NzokxXWAu8CYAhaKz8s2eHa43kU+8eqmkBmCYXR2eNib5jZlqoWs4wbHuX6c01BQfPdPutsEMC+Ac+m8flACX2a6F0dXWZHNgLHx4vrOnGMSQmVDZpSHRusjJIwZFJgKAJBjRHSR4P+Lb8tQ32er0kCSxRaJpmWcjhJLqNnpI68+7jzeX1Bi9FR6olrz08XCMnNRrNjQnwr31Z/wt3r6tve2/D6Z2njCopb9nUuLmTkqXSnpTmXggARWAUQXzkcPTeGfGLZ+RIxPwvvytc8U0ZCqGrn8zKzU7avLv2o01FfibU7BFBdy8e5+89hmGb2owvfXL6cFFblEb4xKKMCSMB5eoqFIqiSisbX//08AXvBcMQj4urVZL0pNCBWdEgr56FzlS0bN53Nr/CpDN7eFw0JICbESNKjFIWV7Z1GwDqmp0UtHzeqJ8Ont5/sslvK3PPnOyw0KCPvzrc2g1k+TEUHTs0ce6UXC6H06Y1fLEpr7rBAMOQgIcNzAibPbm/h2AKSlsPnWqubHZ3GYFEEZ+HqRXcxHD+qP6Rg7Kig1Tic8WPehv//7QA5JxJA4NO1TobO2wUxYSrJSOzJHMn58SEq2AYZhimpcN0KL/20On2+k7KZPFQDCMRckIC+OnRgpEDYnLSIuQSvsXmLihtOZRfX9ns6DZTNgdQOwCXqfCBKcpxQ+NT4kL4PJyi6Y4u67HCuiOFHTVt7m6Tx0vSQj6uUfGTw/DxQ+P7Z0Qq5eJrMwmA9RW/htS2g2ef/6iA8NL33Jr+6OJ+mE/w4jJLXkHlinVFZY3uYZmKp+64KT4SWG5DEHCqusya//Y/Bwg4ECYE5W//sNfyA17fEIDL5bJa7aer7S9/mq+zAJ0VFIHnT0i6c1aaRAgLBIIrRAV0+kpVk+fNtaermnoyh4ekhzx/z2A+6ggKCrqBAlzLg/5v2bZuveXTTafX727xkoyYj4zODbxjdk5SbPBFzrBdestHGws27GkF1D4MToySLZwYN25IrFRygdP7BTuQoqjKs9p1OyoOFXab7SBinBQhevqOQYOzLmA8BkEQ4aXeW3d0zY4mn5pkz37xXK9jFGHfeGTEjDF9aVn3WwgAQyEE6mkBgsB8Hh4o46TFysYPie2fEWG3O55453gvBDCxv+K+BQMCFSIExY7mVz76Xpm/5WGBvKduT584ItP/T6fL/cHGojXba/whmtQYyYrHxuAIseT5Q+26HmXBlffGz5gywmx1/XPlrr2ne1IPeBxUKQXRJ389didlcfhdyYHjxqonBv5wpGlvQZeflSqXcDe9Niomqoe4S1G0w+mCIRbHcQzHMBQjvN7Dpxp3H29p0Vocborw0iRJwwhEkjRBwQ53jwdnSoz8k6dvqmt3PbryqNEKEAqVnP/wwpz5E5N6B8+HG45/vv2s/7WiCFz83UKxTyX4Wigul8tmd1Y2ud//6kxpvR4EtUTcmDBZSJBYLOTAEBQTKhuUrgoOFP3lXAC3220wOfPLDVVNJppl3S5Sa3DWtZiNNkCpDQ+SPLIwZ1C6/GdurVx+gcSZa6G3/W1wezzd3XqaYVAEkcukvefGq9NCgvDuPlREkBSKwCFq1YDs+Iuc5a5O866ju1Se7XpnXeH+M9q0GOVD8zOH94/o3TL1QgACLrZoUlxjh/NEWadCzHluWeqwQUl7D1c9+3Gxm6BfuythyoRBB46WHS9uzq+jW7WWOyeHPHbXpN5O0Bls7647/vW+NrVCsPyWlAVTki6NX/ZnexUoNxFeg6nHgeW3P0cQmIOjAj6QE/af2bxe0mL32JyUl6IRGOFxECEP5fMwp08d3Rd4xxRyscPpcjgBiweCIIUMqCwbzI5fnFZhqZgvFoG5kWGA3LrbpxgFfsvFlDIRgiAegrQ5PE4P4yVpmmYQFOHiiICLSkTc35GmOxcCCAvgfPqvSVzgJgCEY3lcXCZC5dJfJWOBibXLY7UTbi/QV2cBNINycETEQ8QiHpcDGHksy3q9FGgJQZMkS/liWRhoDCwWYBLRrzLMPm1pwubwugiGICmWYTFfbQIuLJPwex03/+wLuqLXE17S6iCaWrR6g5llWZKi88sNmw53cznoA/Oy75ub1Sd3P1Pe8MaawlPV1rgw0YzhmpAA8N45HE5cTJhKLhYJONcI9exiHpZlWQoMAt+uAIJRUICPwJUodqenqKyupVWbkZYQHqpGEIikANVRKrrh/Hcl+vv36ryOIQA/BcBgZd5df+aHo/X+p4wNlT9zx4CoIEilUvbK0vZ5p4IZ1uk0W93f7Glas73CTYBIIIYgz981aHT/IJlEwOefL6ff5224UeGNHji3ByiKqmno/GRL6e6TXSTFiPjImH6Bd92amxCt+cP9sctNHDhZ98G3FXVtINbh54eHBAhG99PMHpcYFwmC0r/T2yzLmi32vcdrtx5urWo0+8+WPstMbObIsKUzc0LVF5CAYlm2U2epbbYQBNgk2V3ew4Xte/N7HD19R80rDgEIeejiSRGDc3q4qTAMoyjC5yJKKTdALuJyOR2d+nMhgIdmau5eOM5Pjtj6U34vBBAawP3nktSbR/coPDucrvc3Fn25vda/cUyNla54dPR/gwCeemv3nlNAbwmCoCgNf1S2XMC7QG8jMDJhWOKH35bvKej0QwASIf79m2N6IQCapm12BwG4uBiOA1OMk8XNH35bUlRr9pIMjqNjcwOSoyQKmYjH4x4saNxxHPAvYBj2QwBn212PrTxm9ElJyyW8RxflLLg5uXfkvLf26Jod9RYHmOhQBCn6doHEt829Fop/NrZYnQ1a79c7q/OK291eCvapLSCA+wuHBoofXZw7LDuQy+X8heCsb8/tzTvTvnpTRUWDgQFhEHBOYFnQpf2SgxZNSUmLFkjEfIlE8off7F/b81UNurfWnnA4SREPmjYqfsroHuL31WmVxeqY/8T3dieBY+iQrPAX7htxhbD+q/M4f9VdWJY9erplxdrCikbTTWmqRxb3y0rtwRPP1QKYMyps2azs+qauV9eWd+jdM0dG3T8vo72946mPKtv1rslDwm+bFAbBjMlCvPlNc1OH6TwIwGp1rP++YOV3DWIBZ9rwqMcWZ8hk/9NGvJf2us+FAMIDON+snKkJ6DFsvrQK/8a/MphsW/eWrvuprV13PgDE42APzM++d04PWH+ZndALAZxXD44hN6VJHlw0OCVO8/t7p8tsQB/+XKc3nSk7qzOAHsMwNCc9Ji46pE/Moc5rJOH1PvfOnm153RjK0gxYnWVCtrLJOTwnePXzE67xha8PO/waqeo6hgAAG99kLai0vfzpSbPPCJCLo8tuSZs7PkYu5QoEgiuKwDkcDoIg6tuItzacOV3V5YeEsxOCXn14GBe2hYSE3NiUXCND/H+nGSRgg2s/2VK2Jx+gAEIeMiZXdd/8gbGRQb8zsXoI78H8ure/Km/qsNMMy+NiKAI73eBYLhZgUSHSIekBo/uHpCaE/VaagWGYrm7jkdP1B8+YKhoMBouX8skgYxjiIUCIQyYCKMCyWf00gRfe9jG+4nQRu/POrtpc09bt8H9KVwcCkAqxF+9ImTZ+wH8bJOdBAI/N1iyf3wMBlFc3zX36kD8RgM9FJw0JefL2/gEqhV8N8e0NZwprLP5nueWmoMeXDrNazXe8dFxrAGdsCILuuyV0wS39xCLRZ98ee3dTj49UpJp798zEcUMSIRgmSbKmvkNvtOAIIxLyhEJ+SmLs+q35723uSQTgYMhtk+MeXjKAz+MxDJBg+GRzSV2bDUEQDo7OHhvb0WVeu6PW6gSITFgg/81HhydGKTg4Vl7V8PTq0oZ2sNj7IYDPnh3eZSaffudAVQtoHooiEwaqH1qQGxcFTOnONrT/59PTBZUGP/QQoRHv/Xg2B79WEgH8ES2Hw2Ewmu1urOSs+UwpnrIAACAASURBVEBBa2WDweLw+LO0cBR5fEn/CQNVcplYLP7L9s0ejwfwUQ+1vPdVkd4HtSAwsHKMD5OP6h8+LDdUxCUUcolQKLyiK1efzIcF5dp7XtpjtpFSAXPP7LS75g7pk2ovshKT2Tbqzu+tDi8HR0f1D3v/n6NurLYX2XXnXma3Ozbtrlq9pVZvdU8eFPTIotzoc4Toz3EECLpj7lDS612xvnxfQTuCIM8sSRg1KH77gbPvb6klKUaj4HG5mN1J6sweuQh/YGboglmjem/kcDi//+n0i2vqEAQemKx4bnlmfHz0JbT2f/wn2s7ulz8+crYZCLtoVLy3npkVoPjLprJr+V243J5XVu3eeFDPAAdoGAeRbLAC0gxE0vAVggAQBMYRFobBcsOwCAnEdqGQINHbj/TPTY/p22MtwzD+bDLMx/b7b++CJH2BSQyo4fiv8f+Qphl/chyGYec27HTJ2dc+yytq8Oupo08uyZw7KfXcVFDKVxigfARhGAgzXPDWDGATUDRFQxCLouAu5y1nbR1dT31QYHdSKeFou4Fu6nR6CCpcLbn31uTRg5PPq5OmaRLc1NdmUNmvj3MtD8LrqG3XKwRA07TD4TDa2De/OLU7v9nf45lxgY/flhsfxhWJAOfzSr8Gl8v1s4fzN7sbPt9WbvVhEBiKPLNs4MShISIB58pxEK70c11+/V6S0hutThfoExRFVHKJVHJNq8Vc/iNfIzVQFF3ToP1oU+negi6KYgRcZEyu4qHFQ6LCeux8z2sn4SUPF9S9/mVpS6eDYVmNijt/QrxaJfh6V01ZvQ3I2sOwkI/KxNyQQHFsMCdEhcokQi4Hczg93SZvQzfT0GY2W11WJ036BOqVUnz6iIiMeOWWg015JQaaZiQCbNaokLvmDAxUAdW93xaXm9iTV/v2xor2bifEsmIRoGVabJ6rwAK4HAjA6fT8861dO06AAD4MQyIBnhQljw8VuzzuyiZns9ZO+IyaAuT85+/MHTs4tqqm/r43TncaPf4eUErwjITAlY/d1NxhfWzl0UaflRSOwTEh0qGZARo50qD1Fp81Wx1uGEws6Jh+qnsXDPUSxNJ/HappAVYLMAzJRJzMBGVSKOIh4aJ6oqbJ5PGnHkSJH12cU91o/vT7CovTR2HFkWHZIWFyr87Fr6jTt3W7/MdjPwTw+XPDMQ5v7baij76vJ33MBSEPjQ2XJUWIWAiuarLWt9n8ua8IAj97W/KSmYOvtXRHv8ye2+Ox2d1eGrfYaa3ecaSwbfeJJoKk545PXDQxOiJULhAILrghIwhCp9MhCMIwjFAo/FPWZS6Xy2AwoChK07TUVy44zo1Go9Hs/P5Q55rtFRTNjO4fMbJ/WJhaohBjOEIo5WDN6lv/Gv+2r76xpai8EWzsuHh0hNpLQseKWtq6nTAMR4dKQwJF8VFBcVGa3lN0t85YUNpyttWiMzo8BAlDkETM1wSIkiKl/bPiBXweQRAHTtY/+V6B00NL+MziSdHLZw8QiUQdnbqK6iabA6AbmSnRMVGh/m3ikeNFXXozy0J8HmfciH4cDt7S2nGqpA4MMz43IjRQb/HUtZgGZUVnJIe73Z6quvaS6q62brvV7qZohs/jKGWCSI1wcHZ0aDCYx25AAH2y3BgMxk83F63Z2YLA8JxRYXfPzdSoA3trLiyu2l+gM9ignFh4/Ih0mUx66Fj50RKL0wOlRMmH5SoEfF5hWduxUlNJvYkk6RCVOCVaMCRTlZoYIZf96pHu9XpPFDY8s6pYa3Rkxctevqd/UuL5pvd98jh/70pomnG4CMq3yCIISDe41mbga6T/D5+suvOVExTNyMSc1Bi5RsmFGYJh2Eat68xZxxWCAIIU3Kw4sVQI6HseilPdZGroACtsZoxwzctTZL/oa1xaF7ndnupGoy9zHhILOCabp73T6CGIAKUsKkwZGijh87kURXXqbDqzi2UhER/FUKSpw6SUcpPjQnlcjsdDdOjsXUZnV7fR4XSjKKKQSdUB0uBAUYBCjKKIx+M9nF/xwcaiylYwwLg4euf0uLkTkgIDFBiGOp3uDp2jtdNsMFoIL7A9lsskoWplSKDAJwPRAzGQJKU32Tt0jm6D1WpzsAwrFgvVAbLQIHGAUtQrCK03Wqrru/RmF8OyFqujRWsxW905aVGDsiLD1BKRL8HQl8lCdBnsWp1NZ7C43ASOYwqZRB0gCQ2SyKVXNr57aa/pOv3VdQkBgCwvj8dgtBSfdf5r9QmzHeyqhTx8+Yz0OeOipWIuj8e7CoEUj8dDkmRdq2PlujP55Z1+0dj02IC3/jGSA9tDQ0P7Fvy7jkaYttu0dsuJoqpOEEkW8edNyRkzOPF/tjeu8oujaLqmvuODb0oPFHZTFMPjwGNzFY/eflNEyPk6wwzDVNV1PPjG0ZZOMB0HKbi3TYmfd3MGl4M3tnZv2VfzY16HwUL4g/IoAnMwGMMAadmnOcRSNOulWP/J34ccI1nxkgWTEobkxAl4eMXZtne/Lj1eZqRpRshD75sVv3Barj9J8tziIci9edWvryvvNLgglo0OEY3KUda02PJKzdc4BMCybGOrbuWXJ/ee1tO+dH3QRTg4Q5JUj9x0sBK/Y0bytNGpcqlQ26lb9PzBpo6eVAsYBjnqm96cwOVyD56se+fr8vp2nz4fAvM4CIZCXhLyAqyfRRF4eKbi4UUDk+M0CAKfKW9+9v1jte09bAIMhbk4xLIwQfqs+2A4NoR318yUSSNSSyub3lhXXFJn95MRODiCISzFwF6S4fMwt4+/0AsBqFSq1g79mm2l245obU4A3oFcWcyXIkuxfl1DER+77eawZbMHyyTCqzyqL/J2gHnCMB6Px2gyczi8snrnynWF9e3m6GDZE7f3S4vmyWRSgeB8OBLkUNhsdhd0okSbFKWIDhNDEHuRfAF/GoLOSBwv0eYkBYYHg54Ric5X0PB4PG63u6Le/t7GkjPVXQoJ/6llA7IThDRJqFRKgQAYFlyJUDZJUd9tP/bWNw2+jR2skvNsLshkcfkdJbkclIOhsaGC++flDMqKQhCkrLLhnY2VlY1mF6As0P5FDUURHEPFAmx0v+DHbxt0sqT1+dWFOjPQP0NgSCrCZ4yKXDY9o7Sm45PNZS3dYDl+aE7CjPHZIp9O+H0vbjlVZWFYkGDy1SvjZVLJjgNnXvmyysczwtUqgdbglomw++ZmDUwL2fhTxZYDTQYLUB3zqWAAFBLDALElNFD42gP9k+Ijb0AAF/k5/P5lDY0d73116seTBqWEt3RK3IIpyRLJr0d3gvC6PV6aZjgcVMAHcvEE4XW5wWkKQf6PveuOj6Ja2zszO7O9ZpPNpvcOhJBA6L2XAEpVQEDEgvcqYkVs195RVBQRC0URUAHpvQZI772XTbK9zk797tnBGMv1owSEe3P+S34zZ868c2bnnOd93ueBxCIMRVGaZq02h76tA0C9conWTyPAQNLvd9/6mkbL8+vOniloDvcXrZzfa8rY7qFhd0sQejr5L4vAqjf37zzeKBIg88aHL5vZW+vnA0EQQRDf7S9+bv0lDEXmTYydOy4a+Hhddyupavnyp7LCGvvAJPWaB4bFRwAEjSDIC3lVL6zPrtW7eDxow9Npo4de14SvqKq9Z81hkqIRBA4PlDd2EO0WiqYZqZjfJ1I+f1Lc8LRIgiA2fJ+140glTTMhWqFIiJU3k9OH6u6fP5gP845m1uw+XllU67C7wImsN8/vp0SHpfhPH5PQO8a/srbt461nzhSYzE7AmkBgKDoQnTU6dNrYFAiCDp2p+PF4TXmjy4mDCjuWBWsJfzU2rr//zHGJ0eHAucaNE7kljT8eLcksMhqswOHCq0AB+8iQ/onqGaPjU3uFiISYxWrfujdv94m6FhPlIRluZeLVYOJH+gvnT4qdNjoJQZA2g/3o+coDZ2tL6+x2F0N7WQBAoVMjGJUWOH1UbESob7cIOl73FLjtO7gtIQCapo1Go90Nr92Sv+c0WNzweLzUeP+VC/vFh0kEAsFNoABwF3U6nQTJbP65ctNPRRwSgSLwmmUDJw8LFmDI/ywRoLrB8Mpnp45ngwSpWi5ctSh1zoS4mwDK3PavYzfdAE0zZVVN72/NPZHTQVEMxofGpymfWDYq0F/ddXFGkuS+Yzkr1+YzLM9XiS2aEr0wI6VTysiNk2VVTXuOlx3PNbUYPF2F+roOEyTAhUjfaEnGyMjBqTFqhQT1UsRpmi4orX/7m7wLxUaaZicO8Hnh4XF+Pr/hLhIkdeRs6Usb8trNbh7LC9NJ7p+VFBMs/ei7nCNZNwQCOHk2971vLuJe8Q6wVZNgD81NHTnkP4oDtXcY3910Mq8UgFler8q46ZOGdtaTMwxrtjrPZZftO1Vd0kAabaTbAyTKFFJBgA+SnqgcPzQ+LjKAE3liGOb42cJdR8vrmk2AjMfjBQeo33lqikwq9RBkXZNh/4mi49n6ZhPP5vDQDDBwVkvhmCDB2PSwYf1j/XwVCAw+zzTNtBms+47mHL7U1mjgGawukmSAlI5MEOwrGJSkmDAsLiY8EMP4QAMpp3Lz3uKscpvFQcEQT60QRQbwR/fzD9HJ3v36AihGh6AAP9njS4bFx4QyDGO1u3OKavefKi+ocbdbaIebgABZHdUqkL7RouljeifGBEskwu5YPnXTXP+zblgWSO47nc4mve3rn2u+P1wOw9D49LAV8/vKBLhKper6y+xyuSwWC4IpVr5xvLjOGB2iev3hgRBjj4i4Irpye3u7Uqla+vzhgsp2rVL8yZqx/hoMx3EfH5/Oobm4RqCfbi/YcayCIOmxA0LvvzMhNlyNYRiQXfI+2RvRSJL6+vvjL38DKk2APgLCE2GIEIOtToor6/B+s6B7p0cvnZmiUkpfWn9219Fqp5sUYPCIPvLoYJkLp/ZdsLQYgFlroJ/o1fv7GO3Mqg8ucbAXt4CbPjzo0QWp2cUta7fm17aC7+BTC2LnT02VyQAgsuDJ7eeKLAwDpt/e98erVMpd+y6s/qyUo88gMEQzbGSQdOXdKSIB/N43WcW1TpbHiwsRp8bKpWI4v9qdXWbFCRqGeYsnBT/70MQeCKBbpkpVneGDzdl7ztYnRfg8NKf3qPTQPyplsCxAFbtejlu1d/6zU3Tdq+395z8MRot74478T3YWBPpK7p+ZOGti/I2wauqWmPR0crtHIOOfPxRUdGh9xFtfHhURFsDdTicEAMNQiJ8oWCvqFgjA7qRqW11WB9kVAuCu+PJHB77a30jR7EN3hK2697JBxrXFtrSsMuPxk1yuhQ9DvkpEJIA7LJTdzSAwlBqvfmxB3+hQn/e3ZG/eX03TLB+BGQbo7S+ZEvLg/MGHz1a+t7Wow4LzeFBSuCwsUOF0EyU1Fr3JI8DgocnaVYv62Vzsa5+fL66xEF7qIgTxZBLszhG6RTNSTlyoXb+rTG/EEQROiVGEB2ncOHGxuE1vxIUoPGmQ3+rlI+QySV5p01tfXswqs/B4vAAfYWyYAuUjVY2WBr2LZnipcapnlg1MitGdyyp9e3OJweKBIDgmRKJRyzweMr9cX6f3wOBefN9fNVgikew6XLx+R3GbmZAI+VHB0kA/qd3hKamzmmwEykemDQ1ceU+6v0bRk1a8thnV9azbEgIgSbKlta2ymX567SmDt6hSIkTvmZZ016RIuRSoANy0meHxeEiSrGpwvL7p0sXiy4oA/eK0Hz49mnAbQ0NDr/8JXUMPFqu9vtnYbiHtTg9JAuxQJsH8VMJgf4VKKe+q8+kVcrM1tpo6rJTTReIeUiDgiwWoUoYGaWVaX1WnHEh7h7mp1UBSXOUzGhKkNVudDXqnyQq4mhIR5u8jjg3XSCRikqIKy5re/frS2UJgPK6UCR+anThrHGCQNrYYjCYbJzrqq5b5qBXFVW1GKzE6PVwsEnkIskVvbG63W5007gEVQAgMCQSoVIz6KgXBOpVc9qvm7TWE5X/qFIZlSyvq3/4690y+kaJBJCekydY8NN5Po+y6eqttNDzx7nGzg541JmxhRopY9BtFVm+qnzGbbYVldZeK9WW1xrJ6e4cd8bofQfGBvOhQn74x8v59Y4MC/AQY+jsJWYZh84urP9xeXN1oXzErZsqoPqIu/dM0c+Rs8TMf5ZhtgGgQrBU/NDtxxtheNfUt73514fCNgQBomiFBldqvDeX/lfItJybM5cC5Sp8/qvtwfbpxj93hwHEChmGJWCyVioXegHSla9IMQwGL6cu9Act69HJtG9DjpRkPEIt2ulxulmUEGCaVSsQiIcr39vLb1TVF0SRFF5Y3Pv7uWT+16Jklyf5atUwqEWDg8K7lfx6CMlvtTqcTgmCZVCKXS1EEhmCII/xzq3kUpO4u70IZhqFoxu322B1ON+6BeDyhSCiXSYUYsBm4jdinbrebJMmz+YZ3ARHAgvLhMWmhD81L9lVCJqPBW9bIiESiiIiIZr3jyfdOXSzVMwyrUYqeWdx/eKrvFdYCNDQ02NyChWsOmu04BPFig9WvPzI8IUpZX1+P4zgIKwz7+Pg4Pdhn3+f/eKLKTVB+SvGqe9L6x0vUKsUVcg2u+berKwSAIPCARM3zy1NVSvlPR8s+/r7EbCe4nmcO9//H3ekhgb7FZTUmsw0naA/Fk4sQmqaMJsux7JYDWYAY4qsU/Ov+PgOSI/eeKH/+02yGhSQidMbI0HtnJAZoffadLL5aCMBbnsAP9JP2iVbOHhcbppPWN+ndOGFxUFIxivBoh8NZ22T8+ojZYAWfnmlDdGtXT+2BAK55PnQ98XxeyxtfXMyvbO8XLV+5MHVQalS3dPvHTgxG66dbT2/c3yoVodOHh/7zrt5dAbIbdNGebv83IzDhgR0V9aawAMWP706Syy+nHDohgBsUkz9CAN/uPv/chmKSYuaN1r66KuN6rtsJASAwFB+quGtihFSMnC8y7jregHsolQxdNjNx9tioD7/N+wUCAEzAAI1o/MDggX3DHn3nXF65gQaOM8JXHhoYF+HjcHr2nKz9aEeph6B95OiSjLiZY5N2HC7ZfrC8sR0AuHw+PHFQ8OyxkQG+oufWZ58vaGMYViqC543SxIT74x5iz5mWi6U2b50j9sLSxPR+cZt2XPx4VzXD8vzVgrnjIjJGRmMYcrGw+VJRG0FDMolo5ujIuEhtRY3++MWayjqTzc32igIfQJsTP3mxJqcSFELGhkjfeDiVL5C/uuHMuUITDEHpvXyXZsQlRvla7O5NPxbvO9dsd1ESEbp21YBhaTFctqmnXU8Ebj8IgGEYi8XiJqCPvyvadqCUW033jvJduaBf3zgliqI3jQLAxd1utzMMtGFX6eZ9JZwigBBD3vrniAG9lXKZ9Caj3RRFn8uuOp2nL61qbTEC7xmCpPkILJcJdGphQqRmeFpISnwgx890udwXCprO5jaV1bS1mkiHi3DjpFDAl4gwHzkaFaIanBI2ODlArZKzLHvwTNn2ffkWOwBc1HJQYlTXYq1ssBksLopiJGJBsFYyvF/wrHGxZjux/vvcc/ltrUavRiOG9IlWTRgYMGpAxJ4T5aezark9WFqiDhNKT2XVm+zE929NEopk+0+Vn81rqm+2mB20Cyc4CEAkRGUSzF8t7BOnvWNsfLBOfeMyZtfzIt2a55ZU1L72RW5mkZEzlpvcX/rSo1PVyl9T8ZxKuRv3KOS/1nT9xb18sfXnN79t8ZBsiFZy8su7ruSucRynGUb029oclmWPnSte+X6WzQE2ITof4T/m9Zo1oTeCIOVVje9+deFQlulGFAJcyYBvl2PcOLny9X0HLrQJUGREP93zy9N0/pwvcU+7HAGz2exyE3tP6z/dmc+xtPxV4mkjoscPDAsJAKr7jXrbgTO1W/aXODq9uzBk0qCIf61IdzhsWq32r0PpcDhEItF7X+Vs/KkQJy5TS8QCdPLgiIyRUbFhgHTTZnQevVj/4/GqmhaQIRFh/HumJc2fGKlRA8LajUaru0IAPnL+sozo5fOH/nvPX1Da8NYX588UWbkbnDFM+48FA8OC/PKLqz7dVXkqr83puowOdI2Ar1Lw8gPJ44b1OZ3TuPjZfTQLSSXYsplJD85O5vP5Px3Jv1oIQCFF754Y88jCdA5ZM1tsuw6Xbj1QXd/m7GQZdB3A1CG6D3oggO54v91u/Kcj5e9tLWy3uCYN0K5cmBoZEdgdHf9JHy6Xe8+R/Gc3FEE83rDevqvv7RseHnKDrvVf2a2+rb2otNrpBKsvoVAweECyVHqLlmL97fHnIIDwAMUPfwYBwDCkU2Na1Z9L2XGDd7ipiibwsZCLoajAv4qzE2daDB67m/4jBLBj34XVnxQSFDN3tN9rq6ZfT1g6IQAhBt8zMeyJ5aP/DYbmlDSvfPNIQzshQJG7J8ctmx7zyY5CDgII06LL70jol6BTq2Rt7cblr2VyVsRTB/l+sGYGV2lfWd+xcM3hNoMTw5CMEZGv/WPoxYLGVzecK6oFIsGdcoCVNY1Pr7tUXAtKFFUyfoQ/iiAgF4FTSIcVZPLEAnjWqOAJw+JeWnfoWB44d0CC6snF/fomAQ6dx+Ox250QDItFQoEAaDwVlDVuP1BSVNlhtJMSsVjE98AwYnHQNV7uWEyw5LWHUnBG8tT7xxrbgdrr0oy4B+f2lUrAhmX3kbx3txTW68Fb8MzCqLumD/5dyup6gvw/e+7tBwHQNF1TU+uk5P94/WhjO5iaAhSZMy5u6fQYhQyTyWQ3eYtIEITH4ymqsry28VJRtYGDJMamhb739CiTQR8c/KvLzo2eZCzL/nSkeOMPeRVNOMfn4SMQxufRDERQgK8nxODEcNmiqfGjBkZjKH/n4eKt+8oqGhycbplYCEsFkJvkOVxgv8hH4LAAyZ2jI2aNi1cqpFv3la7dkmOwgNdPgALzWBeoCuR1JkghgAgKHp4dFxzgs+KNM47friCH9vH5590p2w7W7jlZyzmlBWhEVifldJNCAXLgwwn55R1vfJXfagR2uyjCU0j5EhHqwmmLg+QIqzIxcv/0yLun95fLepQFr2IqFZcDFOBiiYkjkk3uL335sYxrruW+Bgjgj2OlGebUhdJH3r1kcxAQxNOqhSvmJs6dmMxRTgxGyyff5Ww7VOurxJ5/YMioAeFXcbf/S4e6ceLUufzqZseGPY1yEfvUwqSJv7gS/i+F4a/ulVONsTmI7Qert+wr6bC4ueJ2CIK8tApQCdFJbMZQmKIYmmGDtbLn7hs4MNkPhqC/AJRpmu7oMFid8LJ/HWlqs/MgSIghHvJXzghnSQhYH79cVC7G5oyLvXtyjFyKCLwWhRwE8EtJZPeXA3SFADQK5P4ZkUvnjODxeMXl9W9vOn8iH2RyOiEABKJXvnMuuwyojgeokTmjg0L9BTKZ5Ngl/ZbDoBbmVwggu3HxGg4CQJdMT3xwVjKGYXuO5r//SyHAijvCF83sr1LIHE73rFU/VTUB4/Q/FgIEaLAVsxPmTe3P4/FIkvzqx/x13+VbnTSKwuNS1QMT5L5qidlBvb+9Vu/V0eyBALrr1TYaTZ9/n/3Z7joEhjKGaB+enxIScqMgABzHj50r/9fnRXqzs0+k7Ll7+6Ykx3XXjfwv9LN+27mNP1UYrIRYyH9sfszsyaklpdVvbi4rrDRyqq4LJgaHaOBXvqnnJD/umej/+P3T/hci88d7nPnoj/nlHckx6s2vTRaJhNwBXbUA7hgVPn3EXwlSFlfW/2sTECtNCkWeXT7yL8JYUde+9UB1ab3zjxDA/mNZj7yfR5DMAzNCnrhvwvU8i04IAEPhmcMDnn9oNJ/PP59b9+T7p1pNpEjAXzglfvG0qE++vwwB9I9B1zw4OikWoGxVNQ1LXjrd2AZy7COS1Z++lIGhKMMwBWXNS186brLiIgF/xqiof60Ykpnf9MqGcyW14IsgwJBVC/rMn5zUqjesfO9cQSUAr6ODZfdk9JJKBDwe5MZxhmZQlC8WCYL9ZQoJ/MrHRw5lg3P7RMkeX5QyODWWx+NZbY6i8gaDyY5haFiQJiJU99JHx3adaMQJxleJPLZwgFLMUjT93cGK0wXgEhwEQPCkT689XteKo3x4/oTIh+el+KgVLMt++3POuu+KWgwgs/jivfGzJvcXee2Ze9r1ROD2gwDcbrfZ4thzquWtry9yP38RgYpH7k4dmQqcz/6W8nuDwcDw+Gu3FP54vNLlLTNWSATfvDJZIXKFhNw8tLuwtPaxd89Xer2+EBiKDJJOHRocFKCxWF0nsxrOF4GSbJQPDUxSr1yU7nY7X92Yzam+83i8ftHiWRN6qxRiu8tz7HzV/sx2FgiQQpGB0ofn9Z48Ir4rBAA8xrTC4cn+ShlaUNlxphDUeXr1zOFRqboHZyV9uiPvYonJYAXGchiKxIdKJqQHjB0S/cmO0k4IgJu1EASJBMjud8fsP1l8MqsZwBYoGh2mTe0VIhaidqfnwNn603l6To18UJLizVUTArV/Lrh9Pa/Bf/e5haXVr23Kyy4D/vBgGZ0uf+mRKUrF7xXLriQI1w8BkBR9MrN01dpsq8Pj3f+LHpqdcNdUoDrTOYDmVkN2QZVGLeuTGCER33Brjyu58VvtGIZlv/z2qMHiajUxx/PMCWHyF+5Pi4m8eb82t1pA/tN4aJp2u90EyZzO1m/ZV1bRaHbhJAVMmy5jAXwEEgr4Yf6Ke6YlHjpXd+hiPQJDaQn+Tyzq6yNnfXzUAoHgd/bIoFaColpb9RBf+sqGrBPZjQRFx4aon703/aPteaV1RreHs0/iLgHgVAHKDwuQzxkbO25QEAJTbrfbYrEJhGKZXIEgcGtLs0QsDAkJhmG4e62YrwoCaGpsfnFjYVUz2GyP6Kta8+BokYB/OrP4rS1VXMEdBwGMGpR0+Hz1itdPMgyL8uG0eNXiabHpfSPOZte+tzmvvBEsN/1V8IJJ4RGByhNZLT+ebuNQ5j+BAHy8EMA0zkKuQwAAIABJREFUAAHY7Y61W7K+2F3BsjwfpfCZJf0HpwQ1Nuk3/FB6Kreds7rogQC6671rbun4eNulrUea1ArR4ilRC6cldtUC7K6rcP2ArGOd8YWPzp4vbosNlj2+sO/oITcVAgAaoVx59C/wn7dA5/caB0BDpPMwHg+CYVAy9UuFFKd6wFVxwTCA9oCymneZ5C34+j1+d/ma4KIs9Ifeuka4c3Sc8gLXYecHkSDI1R+eOpvXAkHQ4smhsyf3Ewuxh18/dvRiA0kyEAQsae8aHxKkZl7b0shBAIvGax9dNqXzEn/sH+5yX52HsSzLMAADvYxIQhB32I1mKnXvZNu+L+/0pfJRA+MyxvTqfCidEMCVOAKcv5R/9/MXWR47KJa/+b0lfzG87MLqNzdlXSy1/hECaNEbPvk20+H0LJ6Z2jv+uiqCOyEACOLpfEQTBoUoZILcsvYzee0UzQT4YA/O7jVxSMQH23I5FsCAGOTZB8YkxYGLOl3uh189fDqvjaJZpZS/JCMuOUrucJP7M9v2nWmkGTZAI/rH3F5zJiefy23ohAC8X0DNvPERab2C3vwye/+5Bg/B+Mix5TPjhvTVOt3U4Yt6s53AEMRXhc4cHamQy7ftzX13WylBMnIJMqqfdsrQMKkEzSrpOH6p0WByioToQ3P6jBoUt3jN/qzSDobh+SrRNx5OEwrQM/mGH45VcZRhDgKQK33e2XTu4IV2HsSLCpJNGRLYO0pltlM7j9VmlZk8BKP1EX3w+JB+SSHd+63s3nl4u/R2m0EALMs2NjYKxD4rXj2aVarnrJXHpYetXNBH6yOUSqU3mQLAPWaPxwPD8JHzja9vutigB0gYBPFWzEp5YG4iRVE3utqzc6q9tv7QF3vrOcq3So6tXpw0dnC8TCr2eMiyGn1+uR6CIJlEolGLEyJ8vztQvPHHEpMNsD3lEuz9x/oPSY1GUZSi6aLy5qfeO1reBDbwQgyZNSbisUWpe041dLIAxEL+yrt6TxgSLhGiLR32lW+fKG8Ayz5Qa9rL/8MnhhZVtr/79aX8agBGKKSCe2fEzxobLRZhL356oRMC4PPhSf19YsPUKMafPbF3h9FWVtVUUNasN7phTClXyCmadeNEeZ2pusnG7V2TotQfPTMuRPeravHt8pr97eMsLKl+dVN+dtllLsDUAYrn/znJR3XVxsLXCQEQwIOw/JmPcoxWUDitVYvuvzNhYcZv9v9/e6xuiwGwLPvl9ycvlrvdOBEdLJ02LLRXwo0q5b0tAvIXg2QYxmAwwDDixKFzea3nC/S1LVaHm2RZVibCQgPkg/voxg4KkUuFRRXGR98+0dhmQ1FkUO+Ah+cla1UIH2GVSmWnggOCIA6H499VGDYX9NnO4gPnatweSiERvPXI8OH9A1xu6nRW86mc5qpGi8XpYVlWLERDtLIBSf7D0wLlYp7b7YZgvofiN+hdpdXGDrNLwEfCgpW9Y3w1SpQinBzo0F0xvyoIgCI9az6+cKnUTNNA9d1PiVA048AhBIacbgBta5TYi/f1GT+sz6msun++ecLh9vpf83gZw4IeW5TG0tTbX+ccuqD3eHleYDMDQwI+xPB4uBfD/WsIAPd4vt5duH5HkcVOsCxPLkEkGM+B8xgehHs4HWvexHTtx89n9GgBXPn0+HXb+ttzquo61m3N3nO2KTZYdf+dieOGhAmFl1OmV975lR+p73B88m3O5gMVQX6cImDCn/pf/IWm4JVfq+uRFEVbbK6yysay6pbWdhPuIRVySViQb0JMcFiQn1iEcStGmmZMFkdlbUtpVVNLq9GFE2IRFqjz7RUbHBWmk8vFCAxX1za2dZhpGixFQkMCG5o7sgtr2trN/lr1gOSoXvHhIiHK7ZYZhnU43dV1rcWVzc2tBqvNKRELgwI0cVGBMRGBMqmwU8wcDM/uqqlvrahuaWkzu9y4TCoOD/ZLiA4ODPCRiAQwDDudrpzCSrPVDkGwzk8VHxPuIcjlrxzLLW2naValEK57rF9kqL/d4cj1en8iCBwbGZAYH83dl92J1zW2llQ0tbRbHA6XWCwM1vkkxgSHBftLxAJOvgewpTyUvt1UUtlUUdNiNNsQBPb1UUSH+SfEBPtplBj6Gw/5a3sWN+csh9PVYbRqNUpxl+TBzYcAWJbVtxuBWaZOc5071a5ygCgfuAUJUMThpiiaFQuQCQMDH56fopQJOuUAu0IA/6Ykn82qeufrnPxqK8OwKhlfq8JIimk2kh6CVsmw6cOD7pudptUososaXt94LqvsMi8M5UN3jtQ9ODe9qc22dktedjlYOvqrBYF+IpJkalpdHoJRSPmzRgXeNztdLpNU1rV9tPXS4UsdOEFLRYjORyBAkXaLx2gjUT4yJtX34flpkaF+//r4yPajDW4PgyBQdBDw9mvpwHESTD9ANAgCEEBCXOSpS1Xrv88vqnGyLBizWo7iHrrNQoL9v1q0cHLk/CnJyh6j8e54o25DCKCpudkAL3vpoNNbvamWC++d0XvuhHCIBxZq3RGTa+nDYDC4PfDTH2ZmFjZzi5WYYNXuD2fW11fHxMRcS49Xf87dT/1wvsDAACAZMCO2vDJa66fhuqFomvAAcW8+aAjLsi9/lrn9ULnTDWIY7MPb/fHdnW+UyeJ44YN9e84DZg4E8SakBzy7LO1YtqETAghU89atntQnPhCCwPx58q2fvj/e7v32QAN66T5/bnRDq/25dcc4vZBORwCCJJ9dd7YTAugXI3pz5XiNWgw8n1D0wIn8zQcb2wx2F04RNMQwQKJMJOITBG1zEJwcfWKU5qNnxoT2QABXPzd4PF5hSfUrm/JzfkEBpg9WPXX/OK3m6igVm7bte2Nbs4dkw3TS41/Mv6qB4B7ixIXKFz/L1RtBZZrWR3j/nYn3TO93VZ30HNwTgWuLgMvlMhgMcrkcRYUOl8dqB1p9UjGmkAndbqfT6RSLxTQDHbvUtnZrTpvRiSBwXKh69rjY5DgNj3aShBvlwxRFowIJH5OW1lq+O1CWV9HuIWm5BLtnatKSGfFOByitFwgEUpncZnPbnR6CpOUyoVwqhCHGbrcTBMGwaEmd67uD5dmleidOcklFCIJ0PpIZo6Jnjo1BWbufn293oQAURe85dPGzPYAhrJLyZ40JmTEepNyr61q+/DE3qxxU0vF4vFH9fO+amuzvq/rhUP6Oo7VNbXaSpPh8RCQURATJQ/wlZ/IA4C4X8++eGDZ1TGpDq+WLXTl55SYPCZZuI/vpFk7rpfVVnc+t27KvtLTG6MZJGIakElFqvAYn2bJaE8OyCqlw3ZPD5HLZkTMFH34PqLZ+Smzu+OiJI3pxw6isbdnyc8m5gnaHE2dZnkCA+vnIEsPlFQ02sx3gKQmh0reemGR3uO994aDDDdSh+yfpnlqafiP8FK9tmt1SZxEE2W6wmMyXl/WdY2NYtqrBse1gXU5Fe1KY7K4JEQlRl5cKN2j8Njv+86nq747r5RLB+P66GSMDuu7QuIsKBJifRqmQS7orkYPjxPnc6k++y8qvIQgSOEpw9hM8FlLL0bH9/e+ekhgbGQhBvOyihs92FJwrMLgJitM8pRmWplmREB2Zolk+Kzk+KuD5Dw/9eLLJ5TXJjQiQNBtwj5eZ4s2U8CcP9Hv6vmE+ajnDMOU1+rVfnTpd5HLhwIcFQSCGAbiAWMjvn6BakhE/ICUK5fOdLvxcds03P5dklZndHuD6DkE87+IRUsv5kwf63zU1OTJUW13b8OQHF/MrLcAmIxh7emn/r34qvlBmc+E0y4IkTaSOnzEiFGHc//rmMgtgyUTtEw9M8xBkfknD5zvzzhdbHG4agoCFJ+Ak8CCFBBmWrFk4LbFPfBjYhukNu46U/nCioakdCPeAEimv9xsCQ2H+gsXT4iYOj1cppLcXHaDrTL75EEA3vkedEIAAhcemKgmaV1htxT1UoK9kWF/d1NFJ0aEaHMf3HM07nllF00xcmGL21EEhQf7cGAiCLKvpOHmhIqvUVK+3mW04hiJatTgmRDa0X0h6cri/L5DFsVidpy9VnMmqtjq8LnwMOzglZOqYfnKZpLzWcDyzLKvU1Ki3m+24RIT5qkQxgcLBqeED+oT7+4I1JElSdc3Gs9l1FwqaSxpc7SaPgM9olIKIAMmg5KAh/cJCA31QlF/T0LFtb9b5QlOrwSkVY4F+0uRouVYjO32hDHwO1OLZk5KTe8U6XZ6S6tbTWXU5pe31eqfdSYgEiNZHGh8qG94/IjUpSK2U3kbKxN04Gbq9q9sMAgC2VTbnph/K123P4arukyI1q+9NT+sFdJuuE2y7nuBaLBaBQPjJ9qKv9hRzrtoYH/n2jan+KlqnA7aZN6Etf3H/kYtNXHF+oK9445rBsdGX66idTndtQ7PZYkX5wOPXX6vZ8EPFdwfL7d6KfbUc/en9qUG6y4uADpPj0df3nS0EEACCQFOHhjyzNPVgpr4TAgjV0B+tyUiMuWy48spHez/f29IVAqhttq5eeySvCuz0/hMEkDFQ9vqTdwoFKMuy9c0dy146Wg3qRVm5hD9hYOD00XEKmZRh6Z2HynYerbK7wEKzBwK4zllUVFbzysa8rDITRTF8BJo6SL1y8cggnfrKu9194MyLmyqB/k0v369euQqdW5fbc/xC1etf5je3g6pgrVr4wOzERRk9+/8rj33Pkd0QAZIknU6ny+Vyu90wDAuFQgzDVCoVDMMMw7S3t9Ms/9B5/Tc/Fze02WmaEQn4UUGq5Fi/EJ1cKkHdONXcZi+o6CirNwHHRB7kpxJnjIhaMCWK9NjDwkCJKcuydjuwYABCmDQtFArFwCFCyufzaZo+nd28dktuYTUwTBViiABFGIZ1eSiKZmAIGp0W+uTS/kLEpdX6dcu2lmVZp9NlsQBsAkZguVwmlQCBK5IkrTY77gacf2CpIxHLZDI+H2EYprmlvay6yWxxyGXikEC/8BB/BIHb28GAIRiSiMVKJVjz4bjHYrVSXghALBYpFPJftDzM5VVNre1mkRALD9FGhgU6nE63G7h+wgis9fOFYdjlcpvN3u8LH5HLZRLxr/IuNruzqra5vglUovn7qSNCtL4alclk9hAE14POH3zrW1r1XktLnkgk9FFfxS9YN8yh26QLiqKKyxu+3F1VUG35xYTk16G7PaTJihMULRLwVTKhALux2toMw9pdHpMNB1REMaqWi/9oIOirFE4a6DtxeIyf76+GmtccbIqm80oaV75zprHNBUE8sZAfGSjxVwub2l21rS63h0b58Ph03aML+snE2Idbs7ccrPPu0pHkaFWwVtrQ5qhqAFaUEATNGOa3fN6QdVsyOyEAGBAqEZQPu9yUy+Mtg+TxFk4IeP7hSUazY/lLB3MrgB0ShsKh/uIwncRs81Q0Om1OgIv1iVY8sTC5b2LY4bMV723OrmkFBXESERqgEUpFiNlOtJk8IE0K8zKG+q+4K53AnV0hgJULUt78urC2xcWlmiDg0MS7a0Kov5zpCgE8dt/kgrLGVe+cqmnFgauLAAnwFaukfLuLaO7AnTiNwPCQ3j4rF/TV+io+35m75UCNCwerArVC6CNHaZbXYcZtDpJmWJkYe3xB0vQxiZxh8O3Y/jsgALEQXjU3bPyIVLsLlJkJMEQlxxQykEtnGMbucDlcHh7LCjC+Qi7tqpYPPkkOYF6IE8BICIIgAYpIhHyFDHwAuQfq1c0h7E4vu8D7t1gkkMvECAK+UHaHy+a8fDoCwxg4HVbIRALB5dO95BfGjRNNrcZt+0uPZ7dNHBQ0YXCEr49MKROKhEALkLuKyeKwOgAHAUFgIYbIJHwMRSzWyzxiuUws9io40DRtd+I2J4F7aMrLShOgiFSEKGQiFENvcVvi2+gduc0gAKvVCiHCJasPZFe0cRXvYweGPb0oWSyCNJobC2P/9UMFNVQ0nZmvX73uTGPb5dTKyvmpD87vc9OwiS++Pfb65mrS+/4KMHh8esBjC1JCgvxtdufe4yXf7KsyWMAHWC3HHluYZrGY1n5X2twBIAAYhiYNCvrnvKSIsMAOo3nr7qxPdzd6CG/1phxdOj1h2Z0p3x2s+E8QwKsf/7xhDyjj72QBVDdannj7YGkj6Bx8aAf4zR0XFROhe+Or3E4WwMzBslceBxAAwzAXsssWvniOS/X7q9H774i7O6O/1ebYd7Jk877qyqbLIl49EMD1/7IUlVa/8kX+pVIgDIGh0NRBvg8vGBwSoLlCgN9stn60Pb/dTMwdGzKo35XSW5wu/Ghm1XtbChtaHQzL6jSi5Xf08P+v/2H29NDNEaAoSq/Xo5gks8Cw42hlSY2BSz7/8TIQxJOKsOgQ1ZQhEeMHB3rc1rCwsL9+iWiapijqWGbTh9/mNXfYwwOUiRE+PgoBRbM1LdbcsnaDxc2y7MyRMavvS8PdtpuGHXdzEHu6uzUigOOefcfyV32YD/K+t0m7Y0TIw3elhgZ1w1rOZnd9+PUxLjmBofDg3r5P3AN0xSpq2tZvzz3jzXAE+AgfnNNnSLJm7ebsH0/rWZYX7CdaODV+aL9Qp8N+MrPI6cRVSklEsN/A1Pi3vjjdCQGE+ouWTYsID5AeudDy7dFmt3expFFgu9dOvphX/cj7BdyyKipIumZpr7joUIPR/s3unG1HWliWJxXx54yLmjkq7NPtubvPgnWsRMSfNSp02R19tH6q8qqmr/eWFVTZEJgN8BWvmJ8mgN1dIYCXVww7n1O27ZhRb8AZlsVQZO5w6bD+UfWN7V0hgOV3j319/aFvj4H+hRg8MsXv8XvSQoL8mloNW/bmn8wzY3xY5yOYMTrm32ax73yVVdUMyjbjQiT33ZEwdlCMhyB3HCr5Zl91cwcQAYkPk7+9anRC5O3qOPPfAQFIhPAzCyLmzxx1K7/N1fXtW/cVH73UJsKYx+/pPyq9pz7xVn5cvNsMAjAYDA4cm/bPXVz6WiERLJySeO/MGJIk/3an2aamJhYSPfr2mdyKdi4Vn54QsOWtSS0tLUFBQTdhFlit9mUv7LlUBn7KvTQEWK3A1FK+m6A7rKTTTbEs2JDfMSr4wTn9VHLxC5+c+vlME+79eqF8WCnDRChL0rDJ7uH2/xgfGpXq9+Ti/iFB2q5ygL9jAfwpBPDkO4dKGgAbwts5NLyv5sE5fbccqPkjBMCybFlV87zVR612cDwCQ0opqlFibg9jtBFunPrFlL2HBdA9k6iotPbVTTkXi000w4oE8NRBvvfNGRARAtQ0r+QCNA1YYij6V7Y6XftxuPAj5yvXfVtc22JnGDbIT3zfHQnzJ/f5Wzg7Vpu9WW9mOPlKb9lkgJ9KofhVEwHIvButBpPdy4XkCQWYTqu22V1mq6PzrOAAH8UvhsMc+G0y2/QdYE3J4X2+Pgof1RWZLF5JwHuOuZkRoGnaarUiCFrTZDuT15Zb1tbQajdY3C6c9NZYAdl/jUIU5C/rFeU7uI9fbLiSpjy+viC5/f+O0+VytbTZMouMHSZ33zh1UpSPt36Y12507zvd8OWeIoPVjfH5Hz89JjKADQ4G6oD/b589B/RE4E8jgOPE3qP5j6/LhSFIKkZ9FL/m6261iLlw2mwHXP3ZoyNWzOsXHKi6/hF2mBz/eGVPZgnIxwgxKC5EFBEIyCYUxdbp8aJaF8OwfARaODV+xZxeOw9XbNpdZrR6CGBFDINMuJTRqpBQf3lKUkhKUrC/r+L5D34tBHh6QeSCGUNEIgFBEHc88n1xnZNlwYrr86eTD51v3Hykg8uIhPoJkmOA7C7L8gwWKrPERlKAZj+in25Cuvbzn8oqveZzfaKkjy5IHd7/MqRudzgpkpJKJVwit6KqrisEsP6FDH8f8aLnDmUVt9E0o5AKDn2S4adRfrF1f1cIYNHs0fOf+KmmBawGA32Fz9yTNGlUChdV3ONxOl1SiUQgwAiC+GZv8Xtb8pwuUBN67/TYB+ekqLy2wR0G0zMfnj96qeXfdaN8PvzFC2MG9w25XX6RWJa1Wu0FpTVGK8myDEUzF4uNO0+03CA5wOhgecZQnU4D0tcYnxcdpo2KCOF0Fq6/WSzW3YcyGYbh85EBydHRUbeuR5LT6SqpaCiuajueY2hscz25JH38EKBJ0dNu2QjcZhCAzWa/WGRc/vJhTmw5xF++8u5+k4eHe/Vdu+d9u+ZH1dTUpFarn/3gwr5zNZweklSEXdgyv662KiEh4Zq7vaoT2zuMr3168sAlS6dJNVfWxTUg/jEsYFFGn9BgwKU0W2yffHth5/Fms1d+6XdNKoInDtQ+ODslNDSQZZirggBMVvfar8/sPNnWaRn4R1PAThYAkC11ez748sgXP7dyRIDOJhPzlVLUbCcdXjGquAj1+tXjQgN65ACvalL8ycFFZTWvb8rNLAIogFQET0r3u3dWWlSY/xWiAFd+eYfTffh89ac7iysbbAzDhviL752ROHdir64stSvv7fqPPHex8NPvczprOCUidMnM5MH9L5ciA09gh3P3kfy9J8u5qRvsL186a3BlbdOe42U2J1gk8Xi8ORMTZ0wY0DkYm8P1w4Gs/aeruP/4+4jumJA8JC2u24N5/bff08OVRODf+ibARIAgGRZqbnM0tuENervJ5iZIGuUjCqkgWCsN1AhCA2Qo0P+CrtyJ1u12kyTJ8yLvLMtwFjbEvyW/QeO9sSnnp1PVJMVMHRL55mNDSdJz06RkryQsPcfcXhHohADEQnR0auDymZF8PnBdvQXbhcKOr/dVVTfbuxECaDM6lj//Q341SGKjfEirFqmVv7cThkDpTcCiaYkESZ+6VHMsS1/f6nS4PLiHdOK0CxifsQgMzR0T+NBdAzsLAf79w/7CktjZU9KFQszjIe5ZvftCiYnLr6x/vNe+M/U7TwM4GIYB4zLAVwbI+r9tvSIU0UHCr/ZW1upBKistXrlyQb/0vpHcUTa7ywkkB1gEhmVSYWNT61MfXurUArhCCGDhrNGzVu5q8ubwQ7SiF+5LHjno8mfOjXvMFicP4gH/EZi340jlB9sKOT22h2Yn3j/7sg27yWxZve784cwmLgifrRk5LC28U8jwFpxFnUPyeIjNu85s3NdisOCdHC7OwfoGQQBAZ8FrM8s1DEX6xUjWLB8UHdE9puC0N2kBfCW87ZYNvtliO3y68NDZKgxFpoxMHD4gTiK5XYtHbtkgd+/AbjMIgGHYjd8XvvplJheFxAjNiw8O7B2jufKc5PWHjyAIs9lCEARF0yzDSKUSlUqFoqjb7UYQ5LMdxZ/tyrc7OQ488vPa6QxpiI0FJpk3rZVX1R07X11QZW7tsHkIUOyn85MmRqiGp0XGRAZ1jRXDMHUNLacvluVVOxpbLE43KcCQYK2iV7TP4JTg2KhQrh6VZdnC0prM7BKXGyTq1XLRxDGDfDWXofozmblZBdWcO0OgTpMxYTCCIGarPaegorqu1Y2DU0ID/dL7xReV1ZdXN1I0wEcSowJGDhvQuShxufFTF4oPna2rawHaRcH+st7RPoNSwiEek11Q2QGysjw+gmRMGBSo8+sRArn+uZRfXPPu5rxzhUaKZuViZNJA7eKZKdHhum78wID9/7nqDT+UVtRbaIYN1YnvnZ54x7iEv9HN9acD559eX8J5THppRPwXlyVmjP91P2+2WNdvz974UzVXaRkdLH3lH8MR1rP6o0vlDVYOKUtPUG56ZRonoM2ybHWD4fG3j+ZVgXkLw9Dwvn6PL0qNj75RJtvX/+h7eriSCHBugt46ebBLt9udOE4IBKhUKhYIBA4HEC6RSqVXS2YBBZNuN0VRYrG486eYYRi9Xl9U7X7s/dMOFxGuU+xZN9Nibg8M7JlFV/Kseo75kwh0QgBSETptWMTT9/aTSq/FCPYmBPfA6cp3v75U2eToRgjAbHW9/MnRH061siyoZ7xrfNj8Kb3FQsyNkwaLm6AuVxf7+UgRhK832N0e2unCcbeLJnGTDc8tN53INbSbwUIuMkD47hPjvv0556dTzZwc4JAk2cMLh/oohJW1+tWf5JisIJmvkGLfvjLsVE7jG19XMCwrxOCx/f1XLeqvlItIijZa3A43jSAQH4HVClFLu+3tLy9kFgPJAK0KW5yRMHNMnEjId7rJw2dKc4oaKIZRysTTRiUIUXbN+tyrhQCWzhvzyOsHzuQDCQ+FhD9rdPDSO/vLxKjbQ10qaNh/sojHg+RSwaC+YWYnu+67Qr2RswLV3DszKSHKn2V5eSWN720rKqoGMiIBGtGHT4/pG9/9SYJun10URf/r40ObDzRxwthgu+zdM3OGjjcKAuAuwm3OWaBSAixUVYJNzw1NjIvo9nvs6bAnAt0VgdsMAqBp5pVPzm/6uZiDxFIT/J9dmqyU8kJCbpIhNkmSYPEHYYWV5oo6U1y4Oj5CIcQgoVDI5/PtdvuBM02vf3nJZAO/pzAEffnSeAVm6d27d3c9sJ5+eiLQLRFgGDa/pPbDbfmn840UzSglyMSB/oumJ8dEBHQLCsDl/zf+WFpWZ6FpNixAsnR6wvRR8VLJDbSe+n8jc20QQO9ozfPrju8+3eT2Kj+JheiXzw9OSwa8TY+H3Hey+JmPc7gsikrGX5IRv+zOfl1lcv7fUfUccCtHgGVZgiBwHKcoCkEQTkGw20ln9fX1Zjt6z4uHrQ6Pr0J8cP0dTofx5lSQ3crB7xnbNUfgfxwC8BDksbPFL31e0GYGEkhBfqIZwwJDg9QNzeZTuS0GKyUVoUmRqjkTEwiS+eS7S/kVZpKGooIkk4dGxEdpq+vbt+yvqmpywhCUnqh4/qERX/2Q3akFAEFQmE7ir0LKG5xmO8V6CxhHp/p9tGZybUPbg6+drGkGfmYKGTp1kH/fBJ3Z6j6T21TV7AIWof7SmaOjU+K13x0o3rSn2mwHKENEgHhkqjZEK61tsR3Lam9sx2GYFx8qf/a+QQoR9fS6q2YBPLx4wq4D2e9uKzfZCAji+Sqi3SQKAAAgAElEQVQF4/r7xYSp9AbX0Uut5Q1OBIYig6TL7+gVFSRb/33u8RwDTjACDO4XI0+NUzEs72yhqaTW7iEZsZA/e0zY8jlp/pqrdhG+5tl7zSeevlC8+KVzXJFjeIAkKlDMR2CGYev0rrxK2w2CAHxVwt6RMoUEJMwsDrKoxmGweBiWTY4Ub3nzjj+aX1zz3fWc2BOB7o3AbQYB/NumeNU7J346Dji3MAQNSNI9u7SPWEBzUsw3obnd7uaW9sJa4vWNF9otrkANKOLqnyCVyyQKhcLpdJ7Nbnv2k7MdFpA+giBow3NjfYSW5OTkmzC2nkv0ROCqIkDRdH5x/cfb807lmQAKIEUmpvsvmt43JuJ6uQDe/H/NF7tLS2stNM2EB0iWTE+cNjJW/ndLCl8bBJCWFHgqs+SZj7M5bSQejzdvjO7lRyfDMNxhsj//4eH9mV69dIjXL0799OJ+Kb1u3Wq9q5ohPQffnAgAE2m9vrDKxbEAwvwVe9fNsFg6elgANyf+/5VX6YQAJEJ0fHrwijkxItEtSso9ld382c6S6pbuZAHweDyr3b1tb97uk3XNBrcLB6lZFIGB6R3EkwqR8EBZxsiojJHRNge+bV/Rz2caDRaPhwQCAQKUR9EsSUNCDAr1ly6ZFjNmcOxrn53ohAD8fQQOF+3y0IyXJC8WInGh8mcW90nuFU1S9MGTxZv2lNe1OuxAtp/lIzDL8hiWFWOQzlc8un/IXZPidFp1Vb3h231Fx7Oa280enOiUPAJogkzMjwiUzRsfMWZQTFu7YfW6zIIqUFwQGyz48NkMf43k3hcOZJfoaZpVSLG962b4+ii//u7gq5vrgBQ0Ct0zQffIsqkmi3PTD7mHztfrjbiLAFI2HIkchnliARyqk04ZFjpzTJxcKjmfW7d1X2lBlclsJwmKZRiQP4chCEMhHzmalqi7784+MeFXJHfyt79KT753dPuhagEKzximXbVkiI8akFVvphwgy7JnL5U8uS6ntcPN8nibVqeOGHJZheFvD87VDsBLnbhcJNztqPfVDqbn+BsRgdsPAnjinZM/HAeWwn8LBMAwTEubbcPO4q+9TAQYghZnJE1OV4UG+6nV6h4I4EbM0Z4+b1wESIrKK67/dEfBiRwDzbAqKZ/jAlxPRYDD6T5yvuaLn8pKa80U2P9Ll0xPnDIiRin7+xeg1wwBOF3ux946eixLT1KACKBVYTvenqjT+mYX1T346gmjDVAAZGL+vAnRj9ydJvK62vS0nghcSQRwb2NZ+JUN2btPAy2ASQMj3nli2H+NFkBbW7vL6z6I8vlBQZetZK8kMn9xDElRWbmlDa2AR62SSwb0jekq6nkNnbtxvLi0proRYHm+almfxHAflfIa+rl1TumEADAUiQ6UpsZgt2wBXbOBzql0Gqx4NxYCcA/C5cazC2rOFhi87uI4TTEYMEEUhQdI0ntpe8cFiURCAMC1m8/nNRRUWdpNbofLQ5IUn4/IpKJgrXh4ii45IVgsEq5+bz8HAcAQtCwjFKew+labGyckIkFksDJjaGBi/GXKN0XRxeX1J3NaKxsdNofbQ1AoH5HLRIG+4tQ4df8+oUqvAC3Lsh1Gy4W8+qwyc3OH0+X2MAyLoXylXBwVJBvaVxcfpRMKBW3thh2Hypq8PlM6jeCujAFKmfCLXdl1TSaGYUVC9NFFg2RS8bmLBXtOA2MmPh8e2sd33IgUlmUdTldmbs2FYmODHmgcAB1fPl8uE4b6Swf21qYkBHGl2jRN1zV1nM1tLK62dlhcbpz0+hQK/NTC3lGKYamRWl/l7bIDzPjnDwUVHVq1aOvLIyLCL5fi30wIgJt4L318+Jt9dRTNPnxH6Mp7x986PwtXNZKmVqPe4KS8GgrxkdobbR16VWPrObhbInCbQQD/FiN/7sOzWw+Wcjm3/gm6Z5cmy8RMaGhot4Tj/+3E+1tpWbslb89pUP2OwNDSjF6TB/kEB2pUKpXD4dh/urFrIcCmF8crMHOfPsAasKf1ROAWjABBUnklDRt25J/IBRUBKikycaDunpl9o8N01zBaJ9D/r974Y+f+X7JketKU4TFK+d+//+fxeNcMAYBzD+e89HmByXbZR/PZRTFzpqZ/8OXRz/Y0c0h5fJjsqcX9hv0i7HwN0es55WojwLJsa2urQCDoeiJNA+tjhUKBYRiwF7bbCYK42qL9qx0JVyygUqmUyj/ZOrpcLpvNhmHY7ywGWZYFygIuZteR6i/3Fhutbj4Mf/z0mMQIgVarvV2W3X8dq5fWHSyotrEs6yuH179059UG9k+Pd7o9r63bczwfpEajgxXPLkuPuj7lrQ6j5bNtJ/dlAi33PlGqB+emJMXd3lweHPfsOZL3xEf53RLwm9PJnDHAESAooBscAX73g2Cz2e0OF01TGIbJZVKJBLip/+6mKIpyOFwOp5MgSZTPl0olMqm0U66oKwTw/qPJowYn2Wx2txuXiEUajfqPPy8MwzqcTrvd4fEQKMqXSaUymfRPVeIJgrBa7U6Xm2EYgQAMTywRI92nb03RtMVidThdDA2sfGRSsXckv9eG9DrD41ZwUx4I4onFIqVCjmG3rpHEn87JCQ/sqKg3hQcofnh3kvwX4x6CILYfLHnuk4soH3l4Xt8V8/4qLX/+Uv7dz19keeygWP7m95b8xczPyq9888vsS2W2gb18nrt/aFyEX+fB3+05t+azEpJi5o72e23V9Jvz+nT7Vd7ecGDzgXqrCwr2l21+dWKI7vZGRbs9Pv8FHd5uEADDrv0y+8Pvc7jQ9472fe6+1DCd+OY4AtI07XQ6G9uJFz8+d6lUD9IaCLxibsrkQRqNj4JTjdq6r3Ldd3lWB9DA4yPwj29Pg1ljfHz8f8Fc6bmF/9YIEASZV9q4YWf+8WzABVBKkUmDdEtm9osMBc4RV96cLvxoZs2GXSVldRaKZsJ00qUzkqYMj75F9v/XCQGYLfYHXjmWVdLOKQWmxClffnDwiteP1bSA6gAhCk0dFrLm/qEy6e91p688gD1HXm0EDAYDBAuOZjZYvJainCKjv484OU6jVorEYrHD4bDa3GV19rpmK/fgbkQTCfmBGkl4sFznJzcaDQKBQKP51dvcu/+3W51Qbmm7zasU29lYHs/mIMvqzAVVHSYrMPqeNizyxYcGedw2rfbq3r4bcV/d0ueCJ7efK7IwDC9AxTu79b5u6dPhxB9/beeBbCePx0sIl7/9SHp8zHUVA+rbTW9vPLrzFKAVpMYpQDlP79vb0drjIU5dKH1rc0W70XU9MSco2kMCQruAjwgwhFNY62wUwzhxYJXCR2CJ4EqdYv90PCIh/45RIQumJmn9uhkCuJ7b7zz3dxDA+OHJGHZd99sto+rp5HcR4CCAiEDFrnd+hQAoivrxaPmaTy54CHrZzMSVC1MF/xnauHII4GRmydtf5xTVukb29Xn6vqHRYb9CADv2XVj9SSHRfRCAx0M06U1GK+XEKYpm+AgsFfH91EJ/X3nnvbAsa7O79AanyUZwLrZCjC8V8f19hH4aJQc/AVmERr3DBT6XIgGmVskaWq0WB0UzrETID/STquUCgQBDUb7T6Xrvi6PfH2+xuaEAP+lHTw6Jj/LnsbzK2lbOH1ctF3kotsNChgfI/DQK3EO0tls6zB6XhyEpmsfyUBQWC1G1HAv0k4tEv4HpO58aQZKVNa00A8w4JWKBy8MYLCRF0xIRP0Aj1mrk3FtmstjaDVbCa7UW4KdsM7lsLqZvnFYoQHGPp77JaHaybpykKIYHAUcGiZCvUQp0vvJOVSab3dXcbu+weEiSFgnRYD8RYN95KJbHCgVodDjQwGIYpllvbDPhLpz1kIDaicCwWMhXylCdRqqQS7hhu9x4a4fdaCXcHookGT4fFgn4PnJ+kL9SKPzz27xl39PbDAIgSWr7gcpnPz7NBTQmRPXsvekD++o44fob3QiCaGtrr2vjPf7uiTYz+KzKJYIn7uk/OlUtkYgpipJIJG99kbP1YKnL+1EUYvyTG+fYLK1RUbf3YuJGB7an/789Ap0owIkcwAVQSJDJg3RL70yNCPn1q/bXg3S58WOZNet3FpfVWWmaCdVJls5ImjoiVim7hVjxv2MByMXIUwui500f1nlrf+oIkJZ0WZj9mx8yX/+62IWD75BYiE4aHPzjyTrw1eHxwvxFjy/sM2lkj/DnTZ3LBEFu3lO2fmc+3cVPVCUXzpsQN39SNEVRAoHg4Jn6z38oauqw/+qP2t1jhGEIQxGFBEtL8J8yPCwhSm02mXQ6HZdqczqd1fUdu0/rd5+s6jpOQAYGRuUM7qFIGngEjkgJfv6BQTzKEhgY0I0fNUAJdrhyi2sLKozNbVa7C5eIsFCdPDUpMCxII5VKxF1KV1iWbWltP59XW15n0XcAnwu1Uhqqkw3oFRgXE8rdkd3uzC+uaNabeDyen0YRoFWX1xmzivVmm1smFvZL8B8xME7tdRe3WCxL1uwtqHEzLE+n5O356E6ZVMowbFZeCXe6Ri0P0vleKmriQfC4IfF+GhXLsu0dxqzCuuJqY2uHnaIYpVwc5C9LS9T1ig/nbBT+EwRgtTkKShvyyvTNHXaH08MyrEwq1GpkCeGq/smRSoWsU+vUYrHtPV6YW9ZGklRkiE98mPLgubpdp41dIQBQ96c3ZBU1VdQZ9QYb7iH5fEQpEwX6Kfol+CUnRXbjM+ruKcljGKbDYL1QaKioAzd1za2kxpBV2mF3kwMTdUlRagz9Tfa43ejcdbKGZtgInWLi4OsiYyplwuRYVUK0r1h8K6KoPx4pyquwEBQL8XhzxgYnxATfFg551/zcb9MTZz76Y355R+8Yny2vTuicSAzDHMmsef7jc3ojPnlw4KpFaWHB/3Fhc4UQAM0w3/6ct+7bAr2JmDtKu+LuwYG6X2HffcdyVq7N9RD08ozAp+6ffJ3BNJpsRzJrTlyorGjCDRYCJygBhvirhUmRyjHpkenJwWqllKLpmgbj8czqzMLW6man0YqDhZxU4KcSJMeoxg6KHtQ3FEX5HoJ8bd1PhTWAP6VWSGIjdKdymur1HpKiNUpRei9tXJgyJTEgPtLvRGbVxl25BdUODwXJJNjEAT6Lp/eRitEn3jnoISgEhuPDfQw2ur7N88+5CYNS487n1vx4rLyszm60kW6cZFlQpeKjFEUFiqePjBraP0oq/pOlYLvBsur1PU7cg6F8P7Wsw0ZXNDpxD6VVCfrFa6aNjO2XFCQSCo6cztt5qKjdDArKBiZH5JR1mBzsl/+aqJQL9xwv//lESV07bbK6PR4KgiCxCPVVCRPDFVNHxg5OCcVQtMNoPXi6/MD5pvJ6m9NN+ChF6Yk+FovFbHezLBuilb719CyEj+QW1W/7Ob+wxmKw0l5bN1CYo5YLQ3XisQOCJw6L1ajlFpvjxIWaQ+fqKhrtZhvh8pACFFErRJEB2Oj0yKkjYyW35M/Xf5qBtxkEYLFYCirtS144yPlkBvhK/zE3ZfpoQNj7HRf0Ol+5Pz2dJMl2g3XfmZY3v7rIOdhHB6keX5zWP1GFYZjJZJLKFE++d/5YVj1XMByokR3/YnZDQ11k5GXH1xsxqp4+/yICDMN4PASCwKjXwrsnVn8RAYAClDR8tiP/pFcdUC5GpgzWLpvV/y8+lp29uXHP8QvVH20vKq+30jQbqrus/3cr1P93veXfQQASIXL/jIgVC0d2HtPaZli39dK2w42cCE58mPxfK4b1S7xcwNxhtNz9zIHKRhvLgkIkiQh1uADYh/LhUf2DXv/HYK7Is6fdtAiQFPXWxqwNPxZ0vaJMjC2YnLBiXi8cx6VS6fYDlR9szWm3XFcu9EruCIJ4ApTvqxLdMSrmrsnRMETJZDIURXEcL6tq37SnavcpIGT7p00hEcweG7twepLH0R4cHNSN/FuapovK6t/fWlhQZfaQNEUxDAvqmVE+LJcKZGIsLV6+KKNPZChw/KIoetve3G2Hqls7nB6SoWjGqx8GgWJmCTohPeDhu9IUCnltQ9s7Xxw/U+Tg8XhKKSoU8DsspAsHyWIYgoQCZEK69pGFQ/gw/fAbp3PK2gkSvE4IzAsLkK1e3KtXXMjLH+07kQ9O1yiFGqWorM46rK/fyoVpAf7qg6crvtlbVtVs83hokJxieZyVmliIDktWr14+VKlQ/CkEUNfYtnFn9qGLBqebpGiGAaQPFoZhPgJjKDy4l2r1/SP9fRU8Hq+hsWXVu2fLG+2ckQfKR6Ri8IHQGwGjh2MB9O0VefpSxfrv80vrnATJjQTkvmAYDEYkQJdOCVo2b+QtW2DPVZvTNE1R4B6vuX27N//TH8r0Js+qu1JmT4yRSX7DDM8valzw4kmSYsakhf4fe/cdH0WZ/wF82u7M9preA2mUQIDQi4gI0lUEsSCiYjv7qWc92896Z0MUsSDYFZQmHZQOKZCQQAohvW52s71O+93s5CKHqAuhLX7nj7uXOjvzzHtmNzOfeZ7vs/DJMWe8l2D/HYwgiEtj8Et3HOCz3RH46PuCXYU1Ywenzp3e/8TBDsXlja9+vGf/EXtqrOKBG/tPGp3xe/ldiBFAY0vHO18WrN5Rh2HoY3OzZ03so1T8Gl3VNrT+e3mhxxu445qsoQMyu3NE/kDgg6/2L19/3OqkJQTWI1YeoZNa7P7jTV6a5VPjlLfPyJw2NqvZ5Ph4ZdGGvY12N6NVSVJjZJQUrWvzt1r8HI9kJCqfuHXg6CHpXl9g/hNf7y8XegHgGKpW4DIp5vFzdjfLC70GcEqKXz8h+eYpvT9dc+y7zZUud4APljanpPjbDw1IjlVf/dgvHh8j3P8Ic1gy0Ubq2dv6pSbHvrxkd2GFncD4WCMZF6ngOP54o7Oh3cey/JBeuhfvG5uW/GtE0gXS0GyZcv9ahzuAIsLvPEkI9SxdPj7A8BICG9nPcP8Ng/r3Svh6zb5F35U1WYSfMgVFeANslF6+8s3J5nbL/f/Ob7d6cQzpGUdF6pX+AFNZb2syC1bjh8Q8fuugKKNu1bbSD74rrWvzYRgapSN0Cszm5tttQvKOIEjPWOlPi29GEf7BV9bvLLIEZ9AgUuPUKIo2t7sq6t0My2cmKh+6ecCVIzN35le9+fnBw1V2HENz0jXx0ar2Dk9ptSPA8Ea15MW7skcPDaf3QGEWAbS1tXlp2fQHfnQE+7Go5NIbr+p196wshqH1en13vmZ/+lmGYSwWi4emnnt/z85DjeL643IT75/TL7OHQSKRdHR0OD3oA2/sKK0yC7ctCHLFoOQlL4w3m80RERF/uv3ur+Dz+202Ycil2CtPp9OewTsK8X2Rx+sJ3j8hpFQqk1Fer9cfEB51MGGErZqiSJfL7fZ0roPjeGSEofvtP7tb4Hm+vql9/+GW+la3RIL3iJWlxmlUCmlto5lmmLTk6MSEMxnrfnYbebFtTagLcKTug++LdxVZWI5XyfFpI6LuvH5oQuwpfru7Gu/zB3bkHX/rq8NVDQ6W5ROi5fOn9756XKbmIqj/d5Lwlh0FD75dLL7GD35N0EFZhn89NDIuVngnwLLs7sLaNz7LO1Ij1F5CEGR4L/lTd13WKy1e/Eee59/+dNP7PzYw7P90KY/SSe+fnTln2hCImc7zJV1VVaVQx3y0otjs6JysAUPR1FjtpFHJSXEqgiDcbndbu2fHobaSKrMYHJ+LxWr1l9daLE6f8JSICNnQuNykf9w2iJSwWq3W7Xbb7M4mM7J+d7XVKbzHOHFRUpKMJP2IAfHREbK2lsakpKQz+N3+vYPieb6uwbTgxS3VzV5WKDaG9Yyj0mIldSbuaJ2bpoVukxICmzk27u7ZufGxxi/XFH6w4miz2cvziFohHdlHJZMwB46xjW3C47pKhk8dFf/C/VfUNLS//MHWnw8LqQqKCreSCgpnWMTjZ8TsjJTiHz97eY84xbx//nKswd5VAUElI167r//A7J5P/3vNlkOdH8dQlOX4icNiHr1lUEWdfeFXhyoaXBzHqxTSgWkynQItqmHqW90sx0twdOwA7aJnr/b5mZMGAvRIjl29veKVTw9anX5Kimenyvv1VHE8uqfEXtXkYVhOSmALHx0ydlgWhqH3vrBhS0GzeDlICEwlJ+yuAMd33g6JEUB8rP6dLwq+21LHcLxeTQ7JlKfGKtrtzNZCi9VJ8zwSoZVu+3iW6oT7/nNxaV3wbS79fv+HP5a3WQN/v3HAzdP7qlX/09N17/6yef+3R4wAPnohXMueXXBkaMDZEnA4XPXN7SkJUYr//WJarI7Pfjz00epjHIeMHxJzz6z+WT1jTpk3hRIBOJzuH7Yc/WR1eaPJ2ydF9dSCYYOzE0/aWm1DG8MwKYnR3SxDc6ikcv4Lu20uBsfRnHTdnTP7xhqpxjbn9gN1LWa3Sikbmh0zcUTqpr0N731b3GrxyUj8uvE9rhoWp5DhR6sdC7870tzu5nlkTH/DkuensRzfFQHoVJLJI+JysmJrmhxrd1bXtXam5BOHGB64MbfNzi/5/lBhmdlPC70JZl3Zc/b4Hjzrm/737R6f8CguJdDkKElyjGzejOzEhLhV28oamm0Ol9+olcYYpD4/s6/UInQioHmDVvbhs1cOzDrF0LauCADD0MRo5bTRCXo1VXjUtK2gxeNjNQr8gRv63zil78qNhV0RgEqOxxuw+CjVyw9faWq3btzX1Nhqtzv9PeNIg1ZmtXsPlLYfOi78nc1JUz1xa050pO6tz/NX7xTGL6TFK64bn5qWoG5o83y8+lhDm4vnuyIA7pMfDze2WM0dTpVCmhIjY1nuaLV1x2G718/pVJL75uTcenX/FRsPv/t1UYPJJyGwqcONQ/tG+/2+isaAQiFTKWSDe2lz+4VTp+8wiwBsNhuKy+c+8dPh40LZHhxDrxya/Ngt/VUK7JyWA+B53u12d1idhRWu5z7Y4/AI4zllJHHrtL6zrkjQaeVyuVx4fjjY8tzifY2mzueHJ+YNWTC7H8MwZ/GW7g9+KAsPH1u2tkJ8ONGpyftvGBAV+UdPbr/dFMdxe/IrNh1otTncYgSQkaQd3Cdy3+HWqgahRygpxW+e1i8nK3bjzrJtB+rEHwK9SvrSQxNoml29raS+RVhNRhEDe8UM7nchyymZ2juWrS5etaPe4mAwFInSEbERCjlFtJhsHMs9Pq//mBHhOlPL2fpjecrt0DRz6Ejde98W7T3cwXK8ksJnjI68+4YRsVGnjtgCAXpXwfFXPiuqaXJyHB8fKZ8/I+uaK3pdhM//CII0tbTNeWJrQ5swhFhcKBLvk6oe3ktl0EjqWv37y1zHGhxiLx4MQ2+bknTHdbkRxl/HpjY0ts58bLPYIU1ccAzN7R359t9HRUWe2xTynJ73MN04x3HFxcV9+vQ98TbL7XbZbLaIiAiKogKBgNlslsnkGo3w+vfcLQzL7zzQ8M6XBaXBftcykpgyMvUftw30eZ2xsbE2m83j8UZFRZ0yJGpsavT7/AkJ8SRJnt0UKUAzb3+69YNV9cEmYVNHxT1792UyirJ02Fb/XLbvUJ0U8SoVVEZq1IQxQifPe1/5ZX+Jied5pUyy5KmRuf1SMQxra++Y+9T6qiYhZEmKlr1x/0CdTt8VAWiVxPzpGXOn9bN0OF5fdnBbfqvYRe6N+wdOHJ3Vbrbe8fyW6tYAzyMGDfXJMyN7JMd4fHRXBBAcTydNiFGPHRg1YUjMlxurv9taw3G8QiZ54a5BV41KJ0lph9V210tbD1XaOI4nMPTz54f2yUo7KQJI75HQ0tpe39ganM5NuD3FUcTmdO4qbN5c6OhwCX/O3rg/Z+q4/nV1TdP/vs0XEGpGpidqFj85KirSsDPv2DOLC9qtwqsFMQLI6Blb39DSYXP6AxyKYVICYRnGand+uamx6LiXZoVTvOOTqyMMF+PA9bN4nUMEcBYxYVMXSoDjuAPFdf9alnewwq5R4FcMSZhzVWaftOiuseJdDfvjCCA4j4Nj0+7Krzcdr6h3ykls/rT0udP7G3TnqgPg4mU/vfaNMNeDnMQfmpN+26yRKIrSNN1q6nC4fDKKVKtkOMov/v7w0nXHaJpNiVW8eO/IYf0TMQwNBOh7Xt6yo7CZYTidSrrp/alKpaorAuidqnv/ycsS4yLqGtvf/eLADzuaRYTLB2j+Pm9Yz+SYVz/Z993mKpeXiY9SffbC+JR4fU1tw7RHtnl8jHDbk6VecG0/nUqSGGekWfSHzSWFZWaL3RegeRSh//NS3ebiTHY6QPMqpfST5ybm9o7+7dnvigDkJDZlVPwzd42WUeSu/KpXP91f0eAncOy2aT3vmjVgw84jXRHA3EmpYwZG69XyXukJbSbLsnVHK+tsVkeA5RCUD2AoanezDe3CM1p2qvzxeTkqBfWvZXk7DwvPZZOGGh6ZNyI1Kdrpci94fkv+0XaW48VeABjKf7X20J7iVrPV7aMxnvXjOOLxcc0W2hcQesXeNyfn9pkDSisaPlp5+JdDJpeb0amwKB0l9KSQUQatIj1Rc92ErPDqChpmEQDDMD4/+/byg5+sKREvpr49jY/NHTSgt1EqlZ67J22aps1mi8svfXbR3v2lnd+TzGT9wzcNGtxHJ5FIXC6XXK5Y9E3plxvKnMGAQEpg378+LVLHRUef4ro/F7+Da7fkP/Jusfj0EmOUffHCmNSUxNPakcvtveuF9XlHrQzTWThrWN+Iq8fEfr+tPr9MqJMkpySvPzTqqpGp73914OPV5XaX0DUg1kDt+WKux0ff+9JPeSVtwQBCMndK1oLZw05r72d35X2FFe99XXCswdMvXS/BuNq2QHWLzx9gMQzNTZe/+fiVsdHno2vG2T2o87M1hmEPHql558ui/aVWjudlUuy6sZH33jQ60nhyPViaYfcdPP7cRwfrmoXn/1gjNX9Gr9lCj7iLaPz/iWgcxy3/Yd+rn5ezLC8+qIjP8FIJimMIwyLirMjCu00EGS7FMAMAACAASURBVJAuf3TeUPEpqGsjHMc9v3DD8o3Cn2Rx0akkd12TccfsYWf34e38nGvYy1kREAaNNzdTFCWTq/+9tOCLjUItaINGdve1/W6YIpQkUKnO1Q3iH7ff66Nvf+qbvUeFp/e4COqJeX0nX57T9ZETpydAUbS4tPLJRQVHa4UX/gPSZB+/NFMXnMiDZblXFv3wyYbgyH+t5JEbMwf0SemKAAZnaR6dN2hQtjDYbenKvMUrjphswt+F1+8bOPXyPhRFTlqwtLxReG0epZdv/mC6Wq0yWRxdEUB6gvKxW3LGjRAq5pZX1r3xWf72Q8KO+qXKXrx/XN+MzjE4by5Z99G6Fl9wQMFzt/a8dvLwkyKAzLSkmvq2L9YeXr/f1G71Cn0TUKGLAsfxwS78wkGLEcD2XQUPvFVKs7yEQO+aFvfwHZOEcLDV+vLiresP/FoOMLtXyr6Dxz5ddTS/3O71MRiGYKjQIZZhhQ0G00NiJ0QA0AvgrPyCwEbOvYDT7V299eiHK0sb2/1KOdE7VTcsO6pvqjpSL5MQeFeZy+KjtU8sruQRpH8K/spD407408+7PIHaFk/+kfYDpabGdq/wDnJIzD2zczJ7RJ+7ASwLP1375vctwQgAe+T6lPnXC03iOM7SYatraJFICLVKIZUQn64pX/5TFcNwKbGKl+8fM7Sf0HWR5/k7Xti4o6CJYTiNitz03iS1WiNGACiCDOwV+e0b0//TK6rd3LH427xP1wlJcVcEkJ4a98onB77dVOHy0F0zAhyvrhMjACmB3jze8PT91yAI4vX5N+0qe2VpkckaiNRKrhgcl9M7XkKgW/fX/pzf7PaxoUUA+IzLkl+4byyOY/uKal/6cPfRWg+Oo/Onpd09a8DGEyKAj58ZPWZwT/Fx740lG5eub/D6eY1ScvvVmXFReoamt+2v2nTA1BUBREdo/7Usf8N+4d+kJchvviotO91YWe9Y9N3R+jahf4QYAZSWHbv/jbwms09GYlfkRo4a1FMqwcqOt3+54ZjLy3RFAIEAXdVgLalsO1bb1thqa7X4myyMOFGUQS2599qet8wcee6v5bO2hzCLAHier6mtq25B7311q1gcUq+ibru67w1X9UAQ7pSzMXWfiuf5trY2FJd9tqp86dpSf3C/pASfeUX6bTMyjTpKoVA4nc4OO/PUon15pS3i/UFWov6Hd2Y0NNSkpaV1vw2hbKGqpmn7/irxAUYpJ6eO661Rq3/7QY7jaJr2B4S0TCqVnjhI3mS2Xr5gldsr3MBplcTYHMPYwYnpycbyGlNLsGsDQeBjh2WkJkQs+nL/SRGA20vf/tz6/YeFCECvksyfnnnvjaeOAFiW9fl8crm865GJZdlAgGYY+j/PVyiKEsIikUiI33umYhjG7w+wrHAiCAInSfK3Xa3MHc76FpvHR2sVOMcyViddVN7SanbHRWsuy03pnR53yo2LLaEZscQxIZVKcBz/Cz7acRxXUHz8zS+K8suFN29SAps91vjgreP0J0TdLMvlHa5+9J28ZpOb5/loA3XbjKwbJmfLf6f0ayjX8HlYh2bYzTuKGIZb/MMxsYfwSTsV5pNTEmP7626Z3q93RmLXpFBdqx0tPz7ziV+8wdEEKIpkJmnef2J0ciKMKzkPZ+8s74IPLn+80dDv7TiOq6+v1+mj/rW04OvN5RyP9E+PfOGu3AgdfqHK+3t99L3Pf/9zkfBUH62XPnB91nWTcnEcY4U7SEeb2c5xvIQgZJQ0wqBqaGp9/N28kuN24VYpTrb0pamxURoURb2+wDPvbFr5i3AbGq0nn5zXOystvisCGNZb/di8Qf37CL0fP/9x/wcrjrR0CF8NMQIgSenkO5eVNwq9ACL1snXvTDHoNWarqysCyM3Sv3jP4IyeQlp9vKbx9c8KNucJ92qpMdTLD1yW2zcewzCaZl7+8JevNtcGaA5Fkdfu7n3V5QNPigD0WtWH3+Uv29DAcXykFh830JCToVNQRH6Zfd1eoZh0VwSw50Dx3a8XBRiOwNFZl0c/+7eJOI4drzM/9972/WXCnzmxF8B/SmS/8Vl+foVA1ztZNj7XmBKjkEqlX2xuyj9qDTAcRAAIgsBAgLP8kwSbO5cCFqv7xy2Hv/ipot4UQFBUqySMGolSLsGxXwtFOd3+igYhM1XLhV5CJwSmSIBmrU7abA/4ApyMJC4bGD1/Ru/szFhpsEbpOVr25JXMfykvQLM4hg5IVz18U/+0lOjGVtuP248fLGvBMGxAhnHWhIy9JZZF3wqTFlNS/NpxydeMTTZoqLwj5ne+KRUHAgzrY/js/6ayHNIVAQzqFfndv4UJC9vNlg+/zf/k9yMAOSW5Y3qPa8ZnBHxecSCAlEBuvVL3j/uuQxDEanMuXbl/4YoaBEFSoqULrs4clpOUd6Tt641VJVVWhg2pFwCGoUnRyqsvS4jSk/tKzFvzWlxeRiUXBgLcPDV75caCrl4Ay56/fMTAFPGef+b9ywuPCV0yo/TkB/8YZtBrtx+o/WL9seNNQk9PsRdA/z49vt1w9MOVR9o6vASOxRpJvVra4Qi0mH10sNO0GAGsXPfLk0uEud5VcnzB1IRrJuSUVbd/tal616EWmuHFCGDejH47CxsLy01ut48OeEf2i4qK0FXWmv/9Vak52DN0+nDN28/MPkdXwrnYbPhFAMeOHZOrY+58fvPRYH9LHEPHDU567NZB8VEKiUQS+u1aiJocx7W2tipV2jU/1775ZYHV0dkBuE+q8eG5gwb10gu3UyyL4/hPO+rf/vpgc7twx/Cfb8UDswfce2M/n8933t7/HCqp/GJ1QbDiNKrXyO6+cTQlU2zfW5pf0vnGsn9mdHy0dn+pubzOabH7cAyL0CtyM5XTx/XRqJVlFdWHSquf/qRavCWO0klmjtYP6ZcQYTRu2X30eL1Z6NogIW6YPqxfr8STIoCNi6/ZtrNo0apGcbyAUibcgV0/oUfPlLhDR5t35HUWwRrYK9qgVewoMlc1ON56/Eq9RmbpsK7fUV5SZTM7hYQ1+DOHyWUSrUqaHCkdmRPbr1dS1zQbQgBU1/rzgaqy+kBbh8flEX7EVXJpXKSif0/56EEpMdGdVV6DhQBMu/KrSqrdJhvjdPsZlvN4/TiGRRsVGfHkuCGJuTm/1mgRzrKpY3dBVXGVo83KBud05BUyqVYpSY0mxg5JyUo7xaNgiJdQmK7G80h+UcVry4qKKh0cz+MYetMVhodvn6hWCTVveJ4/VFp7z2t72yzCT61RS94+I+vWq3PCYp4k8anP5w8cKT9+9Fhbi8lisQpfW6mUiDBoeiRG9slIjIuJkEh+d56RwkMlfr/wUIGiqFarzsoIp9FfYXpBnvVmB4S0jw4EAn+QAhAEQVEUHlxCaYDwG1VTyxPa+17ZXlZrMWpld1ydPf+a3sGw8nxMW3NSI2maWbZy9xtfVQVo4Yl3YKbhgRuyE2Ijmk3Wr386siXfxLIchmGpcfInbhvaPyPyH+/s2ryv3k9zGIbeOT11xpXZMkp64GDFi0uPOlwBDEP7pmrefGQkh2AhRgAcz1394NpjDTaeR+QUcc+1PaaMyZDJ5aeMANxuz6JvDi5bV+HxCd215oxPnHllb71OVXSk+vXPS5vbhQoFRo3km1fGR0UaT4oAUAx745Md24uEe/ecnqo7ZvbL6hldUl7/yerK0mqhRmlXBGCz2a95ZH2zWfhTbtCQD8xKT4jV7cir+WprU4AWAkExAmhqd73xWX6DWfjg9VckzJnclyQlW/dUfPZTjdkmjBe4JCMAMRQ78Rvx2coDH62qFGsB3DCl10m1AA4UVM57qbMWwOJ/XnHi5Rcsnfhr/6lQvj6wDgicawGr3b3vYPWKrZV5R61u35lUh8ExND5SPnV00pQxaSkJBunv3yeclWPxeHwvvr/p+19MLMuTEiwpWq7XKpxuf32ry+lhonWSeVPTb5ia09LueP+bg5sPNHv9nEYpiY2QU1Lc1OFttfhYjo+LoF6+d/DoIZld5QBRBPnjCCCjR/wbS/d9taHS4RZeiRnUktfvHxgfqbr6sZ9PigA8Xt+qLSXPfST0QaakaHykQq0k2ywek9VHM8LvZyi9AE4sT2h3s+7gn4BR/QwP3TyoX1biieUAT4wAHn31hxU7xGcTLCtFg2N4s8nZZvWLTzFiBDA8t3eb2bl2e+nanXVVTV4/zajlZM8YrLbVa3Hy3H97ARwsLrvpuX0sK9zrxkWQ0UaVxeZtNHn8wT8KYgQw/5qcz9cUf7LqSIcjQOBoapw6xii3OXyHKi1ePyuj8Jfv7D1j4tCzct7Pz0bCLAIQpmT0eLw+dvnaine/OSgaxRqV912fc9VIYV5H9anee58xpdvtttvtWq3+x201735daApOBBjs+kvdPKX37PFJpBTV6XRer9ftZV9YnLf5QK3YD18ll373+jQKdyQlJZ23d8jrtxc+sehgsAFotEH2yT8vUyo1732x+/vtDWKzjVq5VEq0W71ev1jqGSUITCnDrhoa+cSd45Z8u+erjbVmx6+V0tRyfMyA6Ekj4patqywsFzpnyinJS/eNvnL4yQMBPnth7I1PbbG5uM5B1Cgip/BhffQLru29q8j80Q+dozZ6Juq9PqbF7GEY5pelN9E+x0Nv7qtpsnuEmU6FilBiMS0MQ4XSoBI0LkK24Nq+k8ZkkFJpIEB/t77o2y3VjSa3N8AzDCf2tgj24sYUFJ6ZrL51WubYYUKH0oKSug+/LzpU0eERjhRhhRrYggAubBmTErxRSz1yY+8p44Q+sV6vb2d+1adrKo832j0+lmaE9cWh4DiGUhIhT5k1LmHetUNk1P8UQz7j6yqMPnjgYMWrnxUdPu7ggrW+bx5vePTOSXIZWXy0ZsHLe9s7hG+EUUveOi3zjpkDxPm6YAGBi1/A5/M1N7egElWA/aOnFAmOUgSrkEvUaqE+cCjHRdN0m6njp92try3LE6vVvHhPLssGzk9R2JNayPN8a7vt2UV7DpS2un08wiMqOaaRoy4fYnOzGCpUxNSpyZsmps66qq9Rr96VV77o29LSarvHLwyV1yuF32GTg6dpjpRgiVHU/Glp108dUlXbGmIEgGLo3CfWHqywit1tFDLijftyBmb3OGUEgCDIwdK6JSuK95WaXV7hL5FWiZEEanPzvgBL4FiERnLr5ITb51z+2xkBNGrlku/zv9nSJOYXOgVGShCnF+F41EezYgTw8t3Z10wYSJKSRcu3fry23u4WihcG/4Lg4twHgeCfbzECCDDIW18UFFY4WY4nJahBjdMM7xHmGUR9AZbnEUqKb/tw2qU0oIxhmLpG6+FjFptTyDfF5cDhhr0lbU4PMzonfkjfaBn5P0lWTYPlq81VLMenJejmTMzo+hSOY8kxin6ZhlN2RQzlewTrgMA5EvD5A23tjpLKprySpvJqs8V2is6Av931f/ofyUhpQrQyJytqcL8eqQlGjYo6PyFXq8m6aVf5ul01NW2sw+UP/iLhWiXRO0UxZUzPkQN7GHRK4cvb1LFpV8W2/OaaVp/TTXMcL6MIvUoypLdm5pV9+veKI6VSn5/+x6vfHjrmQBEkOyP63WeEnvwdVtvXa/K+29L5rm5EduRts4b1SI4rOHz8q3UlpVUmf0Ao+/XCvSOTYnV3v7jR46MlBDp7XMIdN08RXwjVNbYv/aFg0wFTh5PFcVSnJDITKb1aUt1gs9i9EgJ78f7xg/sl/zZJP7EWQGaizM+g1c2+AM1qFMTQProbJ/ce2DeZlErWbytYvuZwi0XIbf/16MQBfTqnpz1W0/zqRzsOVtFOT4CU4AaNNDNBGmWg9h5qYlguJUYx/9oBQ3IyqmqbK443t3X4eARLijNERWg1Cskzi3YXlHWwnNDJ64d3b2AZevFXO1f83NzuYFAE1SglKVHSHnGy2mZHk8lJSrDrJ/W7eUZum8W5dnvJlv0N9SbG6REGjqIoqpBLU6LwORPTJ47pfeLEEOfoAj6Lmw2/CIBl2aamZoubvPvFzW3BZ3IMQycMS/n73EExEaTYg/ysANXX18fGxro99MKvir/fUiHOQRAc5I9fMSTp73Nz9BpCJpO5XC6CIDbvbXn3m4MNbZ2FAKeP7vnqw6M7LKbY2M6hjGelSX+8kd/WAlCqtG8t2/XN1s5eAGjwHpYkcY7lA2IPmOAip/AvXrxs7Y5jS//bEahrR2MHRl83LmHp2qo/rgXw8bOjJz2w+aTmDcrUPnRj392HrR98Xyr+JxzHhIdxnidwdtdnc9/7Yvc3W+pZjkdRIWMbnEFFGRRCj/0qd5NZuAXBUGTiEP2Dc4f2SIpdtqro01VHm80esUqBUibplUSyHFfRSIsTsxE4mt1D/fDN/Xv1jFn83aFl646J6V2kTt4vRRoTQVrsvr1HvDanOMcJ0renYfW71zIsm1dc9/SivfWtQsVscbBrZoKElKAVjUyTJSDeOyoo/L7r0m+/fgT+13utsa+w7LXPDpfWCNX+MRS9ZULEpLHZf3tjf5vZhaLCa7RbpmbeNWvQbzvMn4drHnYBAmcmUFdXp1AaXv2k4MCRFuF57lQLGsyX507tffngGBRFQpyunGXZ6uoaq08x/9mNHj+d2zvm2dsHGjTYeSsKc9KhcBzX2GL++qfDh445zR1unz/ACb/AmJwiYyIVRi01IMMwfkSaUS90eeV5vqi0ZvWO2tLjHTanz+cTukiQpFQhJ1PjNJOHx1w+ohdBEI0t5k9X7C+sDHa27KG+eWqf9B4JCIJs+OXwii3HzA7hfvH+6/uOyk2TSiUr1heu3dNkEzrQ8TKSuP96YRzBB1/sOFAudL3plaK967p+SQmdFXM4jis/3vzTrurCMnOHzSu0luMkEkIuI+Oj1JOGR065PAfHcY8vsHDp1r1HhT+4KbGqB2/sHx8XdehI4/I1JeW1Nq8vgGGYQk7GRapiIuR1zY5gxy7khvEJ0ycMokip1+v7+PsDW/LaxMK3KgUVE6mSEkiLWbij6JWsvmVan/hYw/qdx37cfryl3ckwjEQiUSup1Hg1QeA1jXaaESKJV/42OL1n0pldgRfhp1rbTF+uK9u4v9Xl/XUeQbeXdvuExwk5KVH8b5dpBEH8Adbm9PHB+yK95tcSMBiKpsTK75uZOiQ3nKbIughPCjTpXAjwPE/TjMdH+wOMkE7+yWiwYBOCpUCkBC6jCIqSnudbQa/Xb3f5LTaXze5kaIaSURqVwqhXquQkSXY+8nAc7/H57U5fh9Vld7hYlpXLKYNeq1VTGqXQl038hbdYXf6AELAK3R71SqHaC8e5XD6hX21woUhCraQkEoKmhS60PmGeFwFIrxWKJpg63MKrcxRRySVqlUL8CMtyDpentd1ptTsxFNVqVDqNXCLBA8KAXWHeGb1GTlHS34boXRGAVoHdNDFh5lW5raaOQIBWqxUxkVqdWi52xvR4fA63X7wbN+gU1K+HzFls7haT3eFwkiSp06q0ahmBY8JwZp4nCEytIFEMWb6m9PN1ZT4/o1FKZo1L6JcRUV5j+WhVdbPFx/PI1aMMrz82gyBwp8vTana1W2wogqjVSoNWSUnxAMPRNBs8XlKlFH7i3F6/w+W32gTkQIAmCFyjURl1ap2Gosgwe00YfhEAz/N2u91HY4u/K122rvPZUqei7p2dc/XYBKmUUCgUIb6u+YNflrq6uujo6APFpteW5h9r7BBfbotxw6Cs6H/eNTwphmIYRiaTCZUCzP5/Lt67o7BB/J7IKcmyFydFaen4uFMPOD8Xv2gIgvxpBGDQkHMnp828Msvv9y/8qmDT/laPv/O4/vW3PoP79ygpb7j3X519K6J0xM0TYseP6mN10P9eXvDHEcCWJdflH65+7qPDtc3CPZlKQUweETt3SlaEXv3p6rKuCEA8cKVcQkmQn96flZdfZLEK404xDE9MTIiPVtM07Xb7dh4yfbT6uDc4Y/OADM0Ttw//z4RTz3yQX1wl9CZFECQzSbnw8bFxMUae56vqTM8u2ttiDehUVIQGnzQ8dvyI9Lzi2so6YZwIghIDe8VGGSgE4R0O1+b9DZ+tbxD7JkXqZJsXzwjQ/Juf7fh2W4u45b6p8gdvHDB8oFC+wWS2/d9HB3452Cr2DtWppfs+v4mUXoDevL+9YPwBpt3aOQvaObqcTtzsvoLyd74tazYLP5cYipIk7g1OBkFJ8WljEu+ePei8dXImcNSopc7b7s6DLeziggjU1dW5fNRtL2xt6/h1eojftoSU4DdN7nXnNekYhoQ46QzHcS0tre6A7NZnNzSbXX3TIh67OTs5hoyP75xa8oIcL8OwrSZzdb2p3WJnGFZOSaMjdUnxkTqtCsfxk95lMQzT2GxqaLaYOxwMyxp0mrhofXysQSHvnPiapmmr1ebxCu9kZBSl02mkUuHWx+kS+s0xjHB/GWHUiwVfeJ7vsFqdTsEZQ1FjhIGUSi0dVo9H+AWjSNJgEErqnsjCMExbe0d9k7ndYqdpRq2Sx0YZEuMjVMrOO85gNSyr2y08sUul0gijQSIhOI4zW2yV1U0ms10qlcRG6ZITomQUabXZAsFJbRUKuUGvEw+W47iKqvqq2haaYeNjjD2SooIT4gqNpEhSp9OQJBmg6Yam9qqaZpfbq1YpEuOMiXGRNEPbbA4u2FPMYNCplMI99KWxVB2vff2zwq2FHX9aICOU4zVqiGdu6TntqtGhrAzrgAAI/KkAz/PiL4/wPi+4nPIjXPBV25+u9qe7O90Vgs0T0gHs99t20jZ/jQCU2O1Tk++5eZw4EOm0hhEFD1d4G39KE57nS8ob3v7y4K4iYWJgGYkTOMawnM8vfC4zSf7vh8dkpcWLmJ2HEHzW++MHya5zEXTGsBPKSZyu2wVcP/wiAARBaJqub2iweRUPvra9sb3zxXv/9MhH5+X2iBXezHd/OIDX6y09Zr/7/zZb/jv4X3z+75NqfP7uEWlJCq/XazAYhNsdll++9viytaXiTIHCuMHxmU/dNdTS3pKUdF7fD/xpBDBpePRj83KTEoS6ZQVFFU9/UFhR31m54I17e187eXhLm2XErT+IR5EYKXlibubEccMKjzS89sn+P50RwOUJzHp0VVm17cRygF6vf+HXhV0RQFyk/B+39B05MFkqkchkMp/f/+P6A5vzO8rqbE638MPGcUK8yAv/25nK5mRon7htWFlV0/vfl7VZhdu4/2z/3Yf7Tx43SLyTC6a5tNCzgCCEb2Hwa9xutm7efXTz/uaKerfTyzKssBqPCFsWX/ULd6g62cZF0+1u7sFXNx8+LjRbgqO3TMt8eG6ujOp8m7Fqw743vixvtnTuN+/z2RHGczu1WIi/BT/n1dz5wuYupRA/1Y3VUI5DTxmU48Hb6W5s+fQ+Gh8he+fREf16w9j703ODtU8SaG1tlZLKhV8frqjt+IPvkVEjmzw6ZWROJEEIf1lCYeQ4rq3N5PSTtz4jRAB9ehofubFPjzhZQoLwnhwWELhoBaqO17y6tHBbYYcUxy4bEJOWqEJP/av/B0eAMiy6aV9zTavdqCaemttjxuQxF+3xQsNAAAQurECH1f76B2u9/oBSLr18WMa40bnnoj08z7e0WTbuOLIlr7Wywen10WolmRyjGNNPd/XEQZFGXZg+wHffKiwjAE7oteLyBpDvNlYt/OYgHRxkiGHojMt63ju7v0bJy2XC0h0dv9//yQ9HFn5zyBfsMCNOAZCTEfXMncMSoqQulys6Ojr4uoPbX2J958vCqibhGRJBkIQI1QfPjNfKA7GxMd3vjHBah/CnEcD145Mfu3WwTidM7dbUbLrv9V2HKoKvyhHkLEUAP5ZVC2/1dcEZAf5247CTIoCrR+ofnn9ZfIxRyHEY5t7nf9hSILihKKJRSnvEKlRSr0Ylszi5/IrOrkpiBHCotPajVZVddQqWPz9qZG5mFy/NMAwjjOREUGGsQUub5f1vCn/c0SyWj47Qy2N1mF7BqxRSs4Pbf9QhpgBiBGBzs/e9sulotVDFUIIjd1zT+6G5Q7v6tG/65eD/LS1pMHWOATnw+XWRJ0wRf1pn5+yu/NHK4pc/PnB2txkuW3v8hoS7br4qXFoL7bw4BQLBHooms6O24XcjgODcEFRstEqtUoT+B4Vl2bq6ertfMf/ZDXaXf2Cv6Kfm94/Q4nFxcRcnBbQKBESBrghAQUruviZt6uVpXf0+QibirXbP/3106JdDDRABhIwGK4IACIDABRAIywgAQZBAIGAymRw+6tVP8vYUN4mvceSUZN7UPjdPzZLitFwuI0nyjB/CPR5PXon5iYW72q0eFEV1KvLKIcn3XN9fq8ZdLpfRaOzo6PD76SYL8vYXhftLm8WX1jKSePTm3GmXJ/Os32AwnPHez+xCOK0IoLm1/b7Xdh4sP2sRgNMTmHz3tw0moW+nRkFcP6HnPXMGowj3wXdFXb0AZl1mfOCWMbHRBgRBiksrbnhmtyc4s5qCwh+5IW3O1MEohpssjq9+Kvnox2Pig7oYAbSZzP/+orS2tbPr+/zJcffdfJlSQSII4nB6t+wuOVBUQ2CcjJIM6JPCIJKFXx+uaxM6ZaiV5HMLBkwYmYbjuMPpe/WjHWt2tzDBAUViBOAN8M+9t31rQbvYaWpcbvQDN/TvmRyFoajHG3j/67xvt9Y43EKndxlJ7P9ijlrZrWjpzM7sbz/14YriVz85gONofAQlI0OqVX62dn2htlPf6hHHrfx9Vuy9twpFaGABge4IBAIBp1MY7/4HGxGGlCsUKpUq9B9zmqZrahsOVvqffn+38JMyOPGfCwaiCH2hagF0hwg++5cS6IoAlKTk/llpsyZnazSnmFf4D0x4nm832599L29TXi1EAH+piwcOFgRAIOwEwjUC4Hne6/U6HO6iY65XPz1Q3+oQeynrVdQd12RPHp0oJxG5XEZRVOi3bieevLq6Oq1Wv2p73ab9ioDm8gAAIABJREFUdZQEnzk+bfTAWARh/X6/Tqez2+0ul6fdgS1ZUbItv16sdSwhsKkjezw0dyDCOmJiYkKcROosXjEXOAJwBybc+Y1YsRNDkSi9dNqo+Olj09bubjplBLA3r+iOVwrFCICUoJOGGSePyeiwebYdqN1ZZP3Pk7koI0YACVHyl5bs35rf4g8I1DKSuHZM5OhBSRiG55c0fLu92eakhRf+WnLetKxoPfnGsgJxbmpSit9wZeKw7Firw7N+d83+Iw6xRmBXBECSkh83F/3rizL7f5/zB2dpLs+NUSnJgtKmTQfMlmBpKwmBThwS8+YTk4hgx/cLvogRgEZBPH5TekZq51SIF7xV57QBz36QV1YnFIOECOCcOsPGuyMgVOBvbfUEJC8szttZ1KhTUXOn9L57dp9gZabOgfTd2T58FgTOnQBEAOfOFrYMAiAAAhebQLhGAAiCMAzjcrl8AXTNL7VLfii22Dtf5kRo5bdM7T19bA8C9SqVCrlcfgbzdgjliNra9Hq90+knCFwulzgcDq1Wi6Ko2+32B9gGE/3pjyVb8+rESoF4sEzgk3cMjYsgVEqFWBvpPC8XNgJwewPznlx9qNLWNdj+tzMCnNgLwG53zntmQ0m1Q6gXGhwLQOAYyyESAqEkmNfPifMz9UvTPHn7sMHZifsPVixeceRQhc0lVO4XAgICx1AUEf0JHI3UUxOHxt52dV+LnX7ny/xdRe2BYNk/FEUJXJhxUEpgCgrrcNJilw2jllq/cGqEUddisn26In/93pZ2e6Cr7mPXucMwVC3H+qfrn75jcGqSMPHkeT6tp9ydGAHo1NI3HxjQv3fKxdCkc92G2/+5/lClHSKAc+0M2/89AY/HQ9O0VCrlOM7v96tUqpOK2AmlYdtMLIeu2dH03reHvAG2V4rhqdsGZiSrdDrdRfLTAecXBH5PACIAuDZAAARA4K8jEMYRgDgcwOFw2Fz81xuqftheaQtO/BPsiE5ee0X6NePStHJarxee26n/Fng7rVNrsVjcbjeO42q1WqFQ+Hw+v99vtblrWtkv1h3dU9zUWYYARXulGB6eO2hgLwOG8mcWOpxWw0658u68I+9+XUqzPIogBi31/N3DZHLFN+sObj7QLK4/fmjCTVOz1SoVgiBmi+3fyw6U11rF/3T/7KzLhmdbOux3PL9R/DfReuktU9KGDupbUd26fE3R0WCdPxlJ/O2G3GH9E1dsLF7zy3GXV6iTF6Gllrwwg2HYjTtKV+1otDs9DCu8gc9K1sy5KrP4mG3l1gpxm1cMipg9ZZA4+9R/2rMn/+hn62rqW6xuj5/nebmM1KplKXHaCC1xrN4uVrxPjJLdevWA/r2ESlpHK2rX7W4oreow2zxN7T6Xl4lQozKSUCmp2Ej1qJzYCcOSjEad3+/fVVj7w9bKmia70y1cEjJKqlPLUhP0KTHUtrxG8Tlfo5S+eM/whHhhMiqL1bF9X9XOIlNjq8Ph8vr8Qn1BqVSilJMRemVOunrG5RnxsVEXT8kQMQKQkfjEodHRRuGEXvLL6h21LcEZXKAXwCV/ri/CA6Rp2uv1NrW5iys6lHJJdoaekghliFUqFUVRPp/PZrOp1WqnO7Bhd9Mnq0qazS6Nkrzpql63X5uF8IxWK1RggQUELmYBiAAu5rMDbQMBEACBsysQ3hEAgiBer9fj8bTb+GVrjm7YU2MPPvIJEwUR+JiBCTOvSO+XoZMSHEVRGIaRpDB6/AwWt9vNsqzPH7A5ub3FphVbK4/WWMRZNzAUTU/S3XNd/yF9jRKCV6vV538IgHhEDqezqdkktkoiIZIT41AUM1s6OoIT7wlV+rTqyAiD2Dxh2qemVnFWJwRB4mOj1GoVwzCVVbWdgFJJdKRBqVR6vT5Tu8UdnMAJx7DY2CiVUmG2WC0dVvEFvlQq6ZkqzH3AcZzN7uiw2sUZmORyKtKod7m9Zktn0KDXqY0G/YkzurWbO44eazZZ7BzHR+hV8TH6hNgIBEHaTO0er3AqcRyLijRq1J1jcYUJt9rMh0rr3vrmWIvZfe1obW7fpLhofXK8waDXdZ1ZoSh3e0dVbWtrux3hEYNelRCjS4wTnuGraxvZYEKBYVhUpEGn7cwjeF6YNbCuqb25zSZMFs3zKoUsKkKTHG806LT4xdH/v+sAxQjgDK7kS+Ajj86OvWce1AK4BM5kOB2CzWbz+ZhVvzR+t7kCx7EhfWPG5cZmpuoMOmUg4JdKpVabu7rRuXZn3c8F9a0WNykR/gA9MjdHp0T0ev2F+qMQTsTQ1gstABHAhT4DsH8QAAEQOH8CYR8BiE+zNE1XNzi/3lCxcV+txf7rfOkpMZqpY3qOyY1PjJLKKKk4kWPotZ1YlnU4HDiOMwzrcAaqmn2b99Zuz6u3ODp3QeBYrxTD/Bl9h/Q1YAit1WovyBCA83e9XBx7Wrk+/40vK+wu7+UDI/42Z0BWWuLF0a7z14rvN5c99tau87e/i2ZPCpnk9Xv7TBp3TmaOuWiOEhpy0QlYLJZAgPtyY+2ytaUuL62USWKMysQYdZxRqaBwt49pNrvrWhyNJqfXz0gIbHh23N+uz47WIUaj4cz6oF10BNCgS10AIoBL/QzD8YEACIDArwKXQgQgpgBOp7PJ5N2wt2n1L1Ut7a6uqZ4lODYgM2r0oIQBWZFxBolSQcjlcrvdjmEYRVEymeyk9zM0TbvdboZhJMG56+12e4edrm8L7DvcvLeoubK+o2t2dBlJDMyKvnlyr37pGgxlNBoNPP+fh++Wz+fbmV9T3eL58PtDvgDy2A3Jt86+4jzs96LaRX2zbdXPlRdVk85PY7Qq2eSRiYb/jiU5PzuFvYCAOBCgrtnz9YbKDXtrbS6h/xSBY1IJTmAow3EBmhPrwipkkmmjet40JUMm8UZFRkAVQLh4wkUAIoBwOVPQThAAARDovsAlEgH8Z6owl8vl8Xg8fnx3UduKLRVlNR0BRujvLS4yKZGVaujT09g71ZAap1LLeZ2Gksmok+o5iSv7hCVgczJmO1tZbyutMpcea69usjNcZzF5YbC9RjY2N2Hm+Iy0RCXP0QqF4oxHGXT/LP6ltrB22+GyWmeAYVdsqYzQUc8vGDA8t9dfSqDzKvULsx7+1RYJQVxsgzL+aqfgL3u8fr+/w2qjGbykyr5ya+XBcpPDExAHXgllR4WaI5IhvaLnTMrKztC77Ob4+DipVApVAP+yF8z5PPDGptZv1h2m/zvfzZntOsDw+45aKxpcUgIblW1MjZGhSNcrj1A3ySHEtkJzTatDQeGX50TE6LtVGhlFkR5xsrGjso2GXwf6hdoUWA8EQAAEQOD3BS6dCEB8dHe5XCyHV9S51vxyfHt+vc0l1A/rWiQ4FqGTx0epYiOVMUZFtEGhVUmVFEGRBIahDMN5fLTbz5qtvlaLu7nd1dzuamxz2pz+rj4F4uR/6Ym66Zf1HD0wNtpAEgROkuSJ49vhejunAnsPVu0rarDZ3WqVMqdX7KiBySTZrZuMc9pa2DgIgMClIcAHF4vFQjMcSSnbO/xl1Zb6JofTE1ApyOQ4Ve+0iAg9aTG3KRVyg6Gz6sqlcexwFBe5wLZ9dfe8sgU58XbnTFqMMhzPceKEO6gw487pRwAIgjIsz/G8MMsP1v0EDO0Rr338lj7DBqRCL8szOaXwGRAAARD4HYFLKgIQU4Bgj02fw4MWlplX/1xVWN4WoH/tDiA64BhGSXGlXCqXEZQEJwgcRRGO42mG9flZl5d2ewMBmjvxyV+s/Bell48fkjx+eFJyDCUjUYVCmP/vDCYdhAvyjAVoYdCHx+cPyChSo1YA/hlLwgdBAAROV0B87e9yue12m8fj1RsMGo2mtbXV7/dhKBYbGyN2B+v+o8/pNgzW/ysL7DhQP++5ztl8LjGHPqnGx+b2HpKTAhHAJXZm4XBAAAQurMClFgEgCMKyLE3TLpeLYVGbm88vbVu/s7qost1HM2dsjaJolE5+2aDECSOSU+OUUoKWyyiKEsYRwK3eGavCB0EABEAABEAABLop0Npq2lPYSJCX2gSxLBOI0iHZvZJVKkU3ieDjIAACIAACJwpcghGAeHg0TbMsazKZpJTSR+Pl1R2/5DXsKW5q63DTwaJNIS4yUpKRqLt8cOKw/rExRhkTcCoVMpVKhQeXEDcCq4EACIAACIAACIAACIAACIAACIDABRe4ZCMABEF4nqdpGsMwoZdmgFGq9W4vX1nTUVRuKqkSyvvZXH6G4Vhx6FtwwVAUxzEpgcUYFOnJupyMqOz0yIRYJcrTLkeHXq9TqVQYhsHD/wW/cP/iDfD5/LsPHKZPKHj5FwFJSYxO75GEYehf5HjhMEEABEAABEAABEAABEDg7ApcyhFAlxTLCrUAXC5Xc0uLXKbQ6Y0IivsDjNXmb7d6HB6/28PQNCuTEUqZRKukIo1ylUKKB+sDNDbUkaQ0ISEBRVEsuJzdEwBbA4EzEPhpZ+Uz7+3pqkZ+BlsI048o5eSbD+Xm9k8P0/ZDs0EABEAABEAABEAABEDgwgr8JSKALmLxkYnjOEdwQRDU5/fxHB8REaFWq1taW9wut0QSnHcMxw0Gg0wmEz8LA/4v7GUKez9J4OMfD//fkv1/QRYUQZ68Ken2Gyf8BY8dDhkEQAAEQAAEQAAEQAAEui/w14oAuu8FWwCBi0Ggrtn6w/Zq9nSqWlwMze5+GyJ15JTRKXrtpVb1qvsysAUQAAEQAAEQAAEQAAEQCEUAIoBQlGAdEAABEAABEAABEAABEAABEAABEAh7AYgAwv4UwgGAAAiAAAiAAAiAAAiAAAiAAAiAQCgCEAGEogTrgAAIgAAIgAAIgAAIgAAIgAAIgEDYC0AEEPanEA4ABEAABEAABEAABEAABEAABEAABEIRgAggFCVYBwRAAARAAARAAARAAARAAARAAATCXgAigLA/hXAAIAACIAACIAACIAACIAACIAACIBCKAEQAoSjBOiAAAiAAAiAAAiAAAiAAAiAAAiAQ9gIQAYT9KYQDAAEQAAEQAAEQAAEQAAEQAAEQAIFQBCACCEUJ1gEBEAABEAABEAABEAABEAABEACBsBeACCDsTyEcAAiAAAiAAAiAAAiAAAiAAAiAAAiEIgARQChKsA4IgAAIgAAIgAAIgAAIgAAIgAAIhL0ARABhfwrhAEAABEAABEAABEAABEAABEAABEAgFAGIAEJRgnVAAARAAARAAARAAARAAARAAARAIOwFIAII+1MIBwACIAACIAACIAACIAACIAACIAACoQhABBCKEqwDAiAAAiAAAiAAAiAAAiAAAiAAAmEvABFA2J9COAAQAAEQAAEQAAEQAAEQAAEQAAEQCEUAIoBQlGAdEAABEAABEAABEAABEAABEAABEAh7AYgAwv4UwgGAAAiAAAiAAAiAAAiAAAiAAAiAQCgCEAGEogTrgAAIgAAIgAAIgAAIgAAIgAAIgEDYC0AEEPanEA4ABEAABEAABEAABEAABEAABEAABEIRgAggFCVYBwRAAARAAARAAARAAARAAARAAATCXgAigLA/hXAAIAACIAACIAACIAACIAACIAACIBCKAEQAoSjBOiAAAiAAAiAAAiAAAiAAAiAAAiAQ9gIQAYT9KYQDAAEQAAEQAAEQAAEQAAEQAAEQAIFQBCACCEUJ1gEBEAABEAABEAABEAABEAABEACBsBeACCDsTyEcAAiAAAiAAAiAAAiAAAiAAAiAAAiEIgARQChKsA4IgAAIgAAIgAAIgAAIgAAIgAAIhL0ARABhfwrhAEAABEAABEAABEAABEAABEAABEAgFAGIAEJRgnVAAARAAARAAARAAARAAARAAARAIOwFIAII+1MIBwACIAACIAACIAACIAACIAACIAACoQhABBCKEqwDAiAAAiAAAiAAAiAAAiAAAiAAAmEvABFA2J9COAAQAAEQAAEQAAEQAAEQAAEQAAEQCEUAIoBQlGAdEAABEAABEAABEAABEAABEAABEAh7AYgAwv4UwgGAAAiAAAiAAAiAAAiAAAiAAAiAQCgCEAGEogTrgAAIgAAIgAAIgAAIgAAIgAAIgEDYC0AEEPanEA4ABEAABEAABEAABEAABEAABEAABEIRgAggFCVYBwRAAARAAARAAARAAARAAARAAATCXgAigLA/hXAAIAACIAACIAACIAACIAACIAACIBCKAEQAoSjBOiAAAiAAAiAAAiAAAiAAAiAAAiAQ9gIQAYT9KYQDAAEQAAEQAAEQAAEQAAEQAAEQAIFQBCACCEUJ1gEBEAABEAABEAABEAABEAABEACBsBeACCDsTyEcAAiAAAiAAAiAAAiAAAiAAAiAAAiEIgARQChKsA4IgAAIgAAIgAAIgAAIgAAIgAAIhL0ARABhfwrhAEAABEAABEAABEAABEAABEAABEAgFAGIAEJRgnVAAARAAARAAARAAARAAARAAARAIOwFIAII+1MIBwACIAACIAACIAACIAACIAACIAACoQhABBCKEqwDAiAAAiAAAiAAAiAAAiAAAiAAAmEvABFA2J9COAAQAAEQAAEQAAEQAAEQAAEQAAEQCEUAIoBQlGAdEAABEAABEAABEAABEAABEAABEAh7AYgAwv4UwgGAAAiAAAiAAAiAAAiAAAiAAAiAQCgCEAGEogTrgAAIgAAIgAAIgAAIgAAIgAAIgEDYC0AEEPanEA4ABEAABEAABEAABEAABEAABEAABEIRgAggFCVYBwRAAARAAARAAARAAARAAARAAATCXgAigLA/hXAAIAACIAACIAACIAACIAACIAACIBCKAEQAoSjBOiAAAiAAAiAAAiAAAiAAAiAAAiAQ9gIQAYT9KYQDAAEQAAEQAAEQAAEQAAEQAAEQAIFQBCACCEUJ1gEBEAABEAABEAABEAABEAABEACBsBeACCDsTyEcAAicXQGe5zmO9/kDNofH4WY8fj5AsxzPIwhC4BglxZUyVK2QajVKHMcwFD27e4etgUDoAilXLQl95d9bc/lLV40amND97cAWQAAEQAAEQAAEQCAsBCACCIvTBI0EgfMhwPO81xcoLqv/ct2RXcUdLi+LogiGIqiwIDyC8MKCcByPIGiMgZo9LmrW5FyjXoPj2PloH+wDBP5XACIAuCJAAARAAARAAARA4HQFIAI4XTFYHwQuTQGGZeubLF+uLVr5c5PTS1NSPEJHZSUqeyWRCdFKtVLOcZzJYj/W6Cmp9lY3e9xehma5hEjy0Zt6jxvVT0ZKLk0XOKqLWECMADAMlZHEGTdzybNXDu8fd8Yfhw+CAAiAAAiAAAiAQHgJQAQQXucLWgsC50QgEKAPHW14+/PC/HKbjMTT4mVTRsSMH5EZFWngeJ5leQxDSSmBYcLbfq/XV36sbuXP9dvyW802H4ZhN01IuPfGYTqNUugtAAsInC+BlKuWoCiaEq95+o6hGHaG117fnhF6DXW+mgz7AQEQAAEQAAEQAIELLBDeEQDPI8fqzK0Wr9fPBIcqn7wQOGbUSpJitGoVhQefXmABARA4SYCmmbzi6hc+3Hu8mY6NkE0blTDnqkyDQWdzeOubLGXHGupbXXGR8olj+sZGG0/8bEFR+TvfVBSWtwdofurIqMdvHx0doQVeEDhvAilXLcFQNDsjYuWb06EsxXljhx2BAAiAAAiAAAiEtUB4RwBuT2Dcgu+c7gCGouipXgHRDCcl0AlD4+6enZMYa4ARy2F9sULjz4UAx/ElFU3/eHtrVROTnqi64+rMCaMybA7f3oPVP2yrPFztdXsZAkfH9Vc8NG9Ueo/4k9rgcDhf/3jnmj1t/gB3zWUxj98+RqtRnot2wjZB4LcCEAHAVQECIAACIAACIAACpysQ3hFAq9k9/s7v1ApJ/3SjSkGe1AeZ4/mSiubKBm9aguK+67PHDk2XUdLTBYL1QeDSFmg12f7x9rbdxR0ZieoHbuo3ZlCPkoqm5WtLthWYOY7VqqQGrTzGqBraWzV5TGZ0pP63GjRNv/XZruXrqzEMvefanrfOHE5KoS7ApX3VXCxHBxHAxXImoB0gAAIgAAIgAALhIxDeEUBjm/Oqe1b2SlbdPiMjPkotDlQWqkPhmIwiURRbs2n/OysbDRrJHVf3unZCtkoBAz5DujabTK6mNmfPRK1eIwvpA7DS+RXged7n83d/nyzLLV25753va6L15INz+k4em3WgqGbhVwWHq70RWnJglmHC0LjB2YkajZLjOBzDJBLJKUf7uz3ef763de3utpgI+Sv35g4bkNb9tsEWQOBPBbofAbg8AYcr8Kc7+uMVCAKL0MmhDkY3GeHjIAACIAACIAAC50cgvCOAFrNr/J3f61XE8L4ROrWsqxwUKSWy0yNy+yZs37Hv8cXH1Ur89ulZsyb1VyvDOALgeb6y3trS7jrxyiBwPDZCmRqvOYuXS5vFM/OR1U53YMyghFceGCWnzskb3Vazu7zWgiCIQSNLS9RR3SjofRaPPVw21dxm31NY2f3WBmj+3W+Purzs9eOTHrpleNnxtjc+3VN03JeeqJ59ZeqU0Wk6nXBpHa9rK6tq0WukfTOTVErFb/fL83x9U/v9r26raHBPGBL70v1jTrla9xssboHjOLfHZ3f63D7WH2BZluMRHscwOSXRKAm9VkkQZ14f/mw18mLeDsdxPp8v2EIUJ3BSGq7do7ofAWzZV7tuZ7Uw12U3lki9/PH5QyQElJvpBiJ8FARAAARAAARA4HwJhHcE4HT7rrzze7PNx3HCpOXBRfh/UoqPHRj97F2jCwoLH/ugSq3Ab5uRNftUEQDNsGd284eiKIELJQjO15lCaIZ79v0932wo++0e0xK1T9w+dGRO/Gndg1odvqp6myg2sHd0VzGt7zZXPL1wF81w2ekRrz44JivlFH2/u3/U322uePytHQiCXD4k6fm7h8dHqbq/zb/OFr766chzi/d1/3g5nuc5PiNJufDxy0iSemv53rW7WzOSNAtm9p04oqdE0vkg/fmaQx+uKOmdgP39trE9kmOC07Cd/LRD08zqzQX//KjUqKX+uaD/5cP7dL95p9yC2+OraewoLK0vKm+rbXZb7F6PN8DxvIwi4qK0fVKUIwal9cuIMurV56gB4b5ZnufbLbbNuyvE85gQoxuWkxKmoUn3I4BF3xT9e3n+mf0V6LoSkuPUGxbNhBwz3L8a0H4QAAEQAAEQ+IsIhHcEwHHcwi/3HyhpsThYhhUeZRmWs9p9vgCbkxnxr0fGFhcd/L0IgOcRj8e3ZU+50+073TdAGIroNLLc7JRI4/l7zDgxAsAwlJISHMcHGJbjhAOP1MufXjBsyugeoYcSm/fV3v3SFvHjZavnU9LO5z2rw/ePt3e0mD3jhiQumNmvOxNu/8G3CCKA7vzELFlR/NrSvPR4mUJ25u9vXR5/ZYNXKsHuvjp5wZxRG3YcfW7JIbVCuuDaXnMmZYvP/26Pr7HN/u3G8lU/VydF4rMnZcdF6aUSNDs9Wvab7iGt7bYHX91YWu2+dlzyM3eNORdPlQ6nZ2d+1Tebjh2qsHn8rPAQiwpBHM8j3H+/xhE6avYVCTdOzYHpCU55jXEcV1B8fPaTPyMIIiGwK4Ym/uvhUXJZWA756X4EsGTF4Xe+LDzjCMAXEEJkiAC682sGnwUBEAABEAABEDjPAuEdASAIYrO7qhqsdjfLcgjC8x0299odVflHzX8aATAse7Ck5h/v7PZ4/acbAaAoatTJHpo75LLBPc/bLAMnRgBRBsVd1/XjOL7V7P5uc4XdJQwLv2Jo0kt/Gxll+LWfti/AdtiEGRMlEixSp6BIvOvy8gfYtTuOP/72DjEC2L1sjpySqBQkgaP+ANNu9da3ONKT9To1hQenWjDbvOJdskouRVG0yeQkpURc5K+1360Ov8PlYzleKZfqNRSBn/yWmOcRi93rdAfEFVZurfy9XgAeH9Nh9/oCLCnBDRpKLjsnIxHO8zft7O5uyYrit78oeOXOzKyewjv5M1t+OVD+2ldNETpq+fNjlCr10+9s3n/EMWFY3NMLhhn0wtx+Lrd3V8HxlVsri445bE5aIsFVCimBYxEayXtPTUiIPjn/8vr8X6858MryypwM/Vt/HxUXE3FmDfu9TwVoetveykXfHi6rc3Ecj6JIfIQsNV6jlJMBmmlotVc1usUoUEbit01NuefG4TKKYlnWZnd6PEK/dwzHVEo5xyN2h8fjo7VqeaRBjePC94LneavNabF5nB5/IMBgGKqQkTo1FWnUnJRlCBt0uC1Wl9tLB2hhOlIcw0iSUMrJKINKLqfEzkE8z7eaLAzNICiC41hUhCH4e+X0+vxyGaVWKQlC2C9NMw6ny+cPyGWUSqUggo05cQkEAq0mm83l9/ponucJHJPLpQaN3KjvbDmCICzL2h0ut9srflCnVeM4ZrI4O+yeAM1IJYRRp4iN0olHynFcfnHV9U/+8msE8NBIuVzetVOO42wOl9nqdnsCAZrFcVRGStVKaaRBQ5JnHjmd3YtB3Fr3I4BdhY3b8+uFDOn0F5rlftpZbXP6IQI4fTz4BAiAAAiAAAiAwAUTCPsI4CS55taOt78oWLWj/k8jgADNrN1y8O8Li1AUoaS4hOjsCM8wnPh2kZIKt8teP3vyCizv8TEyknhyXr9ZwsvS8/SAemIEkJGs3/jBzGDzmLc+L/ho5WEEQWKMihf/NmrckMTgIwFfcLT12/9n77wDo6i6Nj5tey/ZZNN77yQBEnqv0psKKChNFBsqvqIiqIAooFhAUJoUQZogHUINKZCQ3nvbZDfb+5SP2cWYLyBdBZ3rf3Jn5s4zdzZzf/ec5xwrrm3W21EMhkBPV97koaFdo9ydS/pLOQ0ffXe5rFbt/PRNjHDzkvNfe7aLpyvv/NX69XuvYxge5COaOzHW3YVc509/76jVhgIAMGFQSF5Za05xi7uM+9U7/WEY0hovTqhyAAAgAElEQVRsWw8VpOU2mK0ogRMMOuzhypszISbY548MAhwnthzKP5FWY7aiTDo8vJc/DYEXrT3fKRHAasMuZNcfPFPe2GqwoziNNNlijegd2L+r918UjPCPvXkPd+ENe69/+dPVbUtSoiODWpWamoa29j3wez/xz0ezD17SJEdJv/9w2PXihtkfnxNwaW9NjR7RP8Z5kszcmlVbMnPLNTIRg8+htQeYSPj0j18d4C7rjABwHL9eVD9zySkBh/bejKj+PWPvfTD30rOyVrF2+9UjlxsdwA/wd2c/Oyy4X1dfiZBjtdlziho27i9MLySnNAgArhLGF6917d4lVKMzHEvNySluIdEAEwn0cTPbiJLKZrXWPCjZf3jfSA6H3arS5leoswtqy2qUCqXOYLIiMCQR8Xw9BF0ifWNDZD4eYufCXm+05BQ1pufWlVUplGqT0WzDcYJGg/lclkzCjQ7x6NnFw99LhiCwzWb7cmuqso007+BxGKMHxpTXG0sq6jVavUQkiAj2iAiU2OxEbmlLWVWTXm8UiwVhAW7x4e5SEddpa0IQRHV9a2aBIut6ZW2zQaMz4TjOYCBSETfIR5wQ7Rcb7CKTkmYNGq3+1KXCrPwGp4yx4T44AGUXNFTWq4wmK4fDCPKWDkgJ7dXFm0anXS+sPZlW/c3eYgAg2UREgHjGqLDoYFc/TzFBEEq1Pr+sNaeooaSqpbXNaDRZ6TREwGd5yHjRYd5dQqVBfvJ215V7eWp/aZ+HRwAPMzyzxf7Ugv3ltRoKATyMjNSxlAKUApQClAKUApQCf7MC/2kEcPDEtbfW5XBZyIge8q4RLs5N8twy5c7jVRY7PKqXHIHBn47XcVnI8BR5twgpk0mGRhdVtm09WmFDkUXToycOi6H/XfXPbosAAAA4dql67rITAAAIuIyl83uM7B1ALt4Kml/88LjBZCON0hwNgkCJgPX+nOQRvfwBADiUWr5gxZmOsy3IW7TufwOCvUX7TpW9s/acHcXjw1w/e72P02swfMyPZouddO8Tsowmm8WG+boLTqyfAILA/768cCi1wuIABO3XEnAZO5aPCP3dR2DFjxlbDuabrTf7sJjIsBT/X06ThnbtXgA4QZxOr31rdarOQC6rnKcCQZDDQj6cmzKqb+CtkQV/89vy+FyuHQEE+vtsO3Dl6IVyHCdXxffV6lWY0YrMHO722ozBOw5e/nhraWKYdO1bvV1l5H41AAA7fiv8dOMVb1fGuH5+gT6SdrcIOh2OCvG6bYnN+mbN/GWHG5S22WOCX5jU477Gc9fOR1ILP9ucWaMgY17oNPCl8aFTR8WJBH+EolzKKJyz/IrBTE4zBg2a2F/+0YLhjQr1iu/PHrqkdHA9SCpgmG2ESmtBYOiVSaHTR8fqjbZ9Jwp+Sa2tV5gwMrgAZDMRmx2zozhIvlb0od3dp4+OCfF3tdnsl65VrtmenV+pxx0b8kwGAsOgxYra7BhBAHQaPLqX/PXnerhK+UaT6akFv1bWawEA4LCQPnEuF3LbdI6AHQgEPWSsXnEyoxk/d61Zrb/pSO8hZU4bHjh+SLRYSN5UWbVi096rR9IUBhP56jHoMJOBWKyo1YZBEOgpY4/v5zNxSJSri6ChqXXt9sw9Z+qdGnrKWHoTqjWQR7U3X3feqgUJ8VGBS778dcux5o7/5C5lzp8UOWVEfFOL9uDpgr2nK6ubzBhOwDBEp0EoittRcnaxGEjvWNGs8fGxEd5/pw3KHSYGhQDu+tZQHSgFKAUoBSgFKAUoBSgFOilAIYAcEY/26pTIsYOiuI6SgacuF7/3ZarRzlgwOYwOox98Xyji0V6eFDlucJSzoMD5rPJ3Pj+ltdD/QQQQ5C365YtRpJ2BxT7j/WNFVaS1fpC3aOn8Hl2j5DY7nvj0Vp3BRkOg+DDXHnEe10uV57Jq7SgeE+KyemE/Pw9BZoHi001XcopbnOH9g7r7erhyXxwbLXfh3hkBQBAo4DKkIpaAy9i5fMShc+Wfbc5s01roCDRhUIhYwDp4tqyiXkMQQHSQy/41oyEIrKjXPLvoSLPSCIKATMwJ9RUrNabiqjYnnmhHAAaTfexrB2qbdBAE9oz3TIn1OH65Ki23kSCAYB/RzhUjqAqF7W9vOwKQu7u//PGRa6V6LhO635KXTW0YAoMfzwoe2i/p0++O77+gHJ7iufLNQe1Wf9t+zf9k45WYAO60kSGBPjIQAJhMmotEyPzzaPDWNv2Sr45fyNM/PTTk7ZnJj/AHF0XRLQdzV2+/ZrSQy1F3KePTBb17dvHpuBa1WK2jXt5TWmci97chsEuoeOdnY5pbte0IoON4nAhg0uDQX06X/niorFVDLs4FXFq3SJmfl9hgtGbl1RbXkekDPA5tQn+/hc93N5mte45e23Omzrna9/cU+XuL6Qjc0Kw5d62xWUV2FnDp2z4eHBnkZjKb2xEABAKuIrqfO1uptZU3mB1ZDCANAVkMWMyjWWyYUkMyBAAAwnw4nyzoGxvmbrFYVmy89PPpapOFDErykDIHdPORiDmKVsP5rKq6VnJ57yFlzR4fPnlYdItS0xEB0BAgwIPjKma1qi2VjSaL7SYemjHc472Xhq3fcXbHyYY6xc2sAS4LiQ0WPDMsrFei/6HThet25zUoSSlcBLT4cJmPXKQ3mrMKmquaTChGDrtfnHjVW4OEgsfCv5NCAI/wFaNORSlAKUApQClAKUAp8B9RgEIAt0cAahOSEiVGEOhkRstjiAC4LFrXaHerDS2pVis1JueCZNrIiLeeT6Ih0JmM2pkfHLuBM3rEebz1fFdPV67Nji1ae/5sZh0AAHtWPZUQ4QYAwJ/ZAd4ZASREuC19KSXU7+ZG8bUiRUZek8VG5hpMHxVpsaKfbc7Yf7oMwwlfd/6Rr8exmbQvtmZt+OW61YZJhKy3nk8aPzDYZsPGvX6wsJIkF+0IwGrHth4qMFtRDps2JNmPw6JdK1LMWXrCuQOZtu0ZN+ltytH9R17UTrfZEQHM++hwWb25V5wsJZZ8rPfeFn97DYbBDe90iYsOX7Lu2JV81aRBQQum92o/w5krFSt/zGhSGoO9OC4ikn9x2fT4cPcByYESIbfj2rtVpcEwnMdlWm3Yqg3HDlzWje0XsOyVPvc+mLv2tFgsG3/JXfdzntVGLolDfbhLX+6TEOHe6cDJr+9ML9I74keAMF/BgbXjWtv0HRGAiEcL9OAIeXQYgUb09HMV0VZuK8gqanOysCmDfV8YE+3uKrKj9gsZZYcv1bMYNC6b7ushmjAoBAShgtL64srWRoXaZMXcXUUuYh6K4k0tbYcuNFY13VxU7/1saFy4h9liaUcATDo8fZjXkJSA0hrtup/z61pIWMCkQz1i3Yb18G1UaA6kVpc3kORCyGN8tah/SqxHSVnN/M/SKhv0zlSdgfG8yYODmEymVm86mFpxIktPAAACg30T5B/M7noj/78jAogL5k8dHhLqJ6lXGL/+Oa+gUuu0SOgVJ93yydji8vpDZ4u/3VfpDA4K8xW8PCkiKsTdbLGu3ZZx+FIzQdoEwuP7eT8/OtJLLrJYbMcvln75c3GTkvypoSHQhkWJfZJvZovc9cH9pR0oBPCXykudnFKAUoBSgFKAUoBS4F+pAIUAbo8AFFoIgUEAAFEMfwwRQKe5CEFg30Tv16cmhAeQK/PnFv92LosMCQ7zl7SX9GtsNV7JbQQA4MePhvRO8AbBB0QAH8xJnjoywmkocDNduUF37mpdQ4vBYkU1euvVIkVTK5n/3I4A3llzfu+pUgzDIwOlG94fLHchV/Ib9uZ+uulKJy8Atc5yMbuhuKrNYLKZLGhBRWtRZZvzQhQC6PjQOyGA2hbr7LHhL05Muq8fqaDhG0AI2vJ+1/iYsPMZZU1KU3SwLDbcq/0kLSrt/pOF+89U1rcYMYwgQBDFQDcx/ZWno0f0iWB3KEawatNZrREd0tU1LMRv9cajey/oRvXxX/5av/saz50722z2Hw9c/3LndeeuOBkF8EqvHl18O+alWyzW0a/sKfk9CiAhTPzTitEKpa4dATBo4IBE92eGhUiETAiCxELu+YyStbuKqpvJNTkdgbZ/3D8+wsfp8Wm32xuaVSwGjcmg0eg0JoOBolhRheLkleqSSkWr2mqy4nYUQ8mUAbvGBFjtN1+KPSuHxEd4dkQAAi5903tdu8SE1Tep31tz7FwuCSnkEsa8iVFPj4irqm1c+WPmiQzSrYDHoX/9bv8ecZ4nz2cvXp/bor6ZIxDmReNznLaFgN4MlNTfNDGN8ucuej7Gy92lIwJ4eVLojDHxQgH3hnfAp98d33mywRk6kRgu+vnzCRiGHU+99tKqbGesREqsfM3CniKhID2n6tPvL16vJEGGVMhaPLvbiF4BzpCQNrVmzsfnrhW1OCN3FoyTv/rCyEf4cB/4VE80AsAwXGe0ORFnx0ZDIC6bfl8VXm8VUG+0ma0oGbnDgDksusZgRVEcgSEehw4CgMFss9lJsxUOi0andXagvPVsdkepHQAAEAQS80ka+IQ2jd5is5OCi/jMh1T4CVWAGjalAKUApQClAKUAuVX2wMWQHk/57ssO0OkF0CkR4HRayeKvUpvUIAyDZKUxnBDzaa9MDh87MIb32CQCcNm05BiPijpNRb3GmaO7b/Xo9sT7QbP3lNWqnY6GDMbNUn/tz2vV6336dyVTeR8sCmDJvJRnh4e3r7uc3oHZxQqzBYVAkMehYzhhNNsI4g8E8Nbqc/tOl2IYERsi++GjISLHF+TxyzVzlh7viABuJFS/++WFi9kNzuoDHBaNx6G3qExOozsKATxyBBA5ZpMNxb96LXpwP3Ib+batRanNKW5uaDVhGI7hQNr1+sxCZWKY6NPXBspdboaCoyjaY9pWvRn/4LnA/r0SVn5/8kiaevzAwA/n/RFQ8PA/FwRBHDxduGprZkMruSqmI+BLE27xAsgqmfvpJb2J9AJg0qHJAz0/mD+koxeAgA3MHhc5e3K39mSHfcevrd2ZX6twIAAavGfl4Mhgd+e/EgTR2NwCghAEQnQ6wuWwm1r1a7elHU9XmCyogAPFBImCfSUcFtNqtZ64Ul/ZaHTe5q0IQMhj/LQkOTwsqLFZ/dG6o8evkozM35396jNxI/tF1NYrVm7OOHKpqSMCOHEu+/0NNxEADIPDk10F3NvU7ZOJ6AO6+fC4nI4I4P1ZCVOGRTrzNdZvPfrtwQatiVz2JIQJ93wx8c8QwJXsqk++v5RXRQYjuIhY78/uPpwsMkpyDZ3eMGvpmaxCBeaIJpg/Wv7GbAoBAA9pB6hQGfeeLK1t1nV6Oxg02MuNN2FQiJD3gIvt+mb9tsMFGoMVhsCYYNmQHn6b9ucpVEY3CWd0vyAaAh25UFlZr/GQcQcn+4X4/uHbetv3lCCAmibdtz+TzMhDxn3l6S4P/zr/U2f49ufs2ibSyGP2+Bh/T7LuCdUoBSgFKAUoBSgF/oMKUAigMwK4Xlz3za6s+lZrmK+IhkCZBa1iPmPepMhusX7OT+rHxAtg3+pRl3IaP9l4xZk8P3FQyKcLbq64Xll+6tdzZJTvzLFRs8bFtLu4Oec3j0tnOLZ9Hh4BoBi+ZvvVb3/OwXHC31O49u1+rhLOVzuu7jxajGJ4exTAorXn954sRTE83F/y7XsDveWkk/z/vrqw47eijgjg1JWaOctOYhju5cZbNLNbl3DXhhbDM4sOmy3kio5CAI8cAfSdubNeYVg0NWjGpHuK2Mcw/PvdlzceLBXxGRs/GuEjJ30iAQCorW8e/NIROg367p1Ef1+fdz4/mlNhnD4i5NVpj9ILAACA4orGNduyTmUqnHvRQZ7syYODeiV4ySR8FMUKyhWb9udfyFHiBJkF4OHC/mxBQrf40I4IQMTG50yInDX5D5/CjJzypd9n5VeSyzAQAF6aGP7c6BixI82huLxu4/58FCMgkKxMMXFgkFJPzF12TK0nwxBCvJhzxoX37hpssdjOZlRtOlh6vwggwJ3z6jOxI/4EARQUV7+8Kq2myUAWHYTB+eN8Jw+LhWHYbkdLKxuVaiOCwAw6LBNzQ4N9NFpjRwTwwazEKcMinAX81m/9zYEASMVuRQAgCEb68xdNDw8N8laojJ9vvnIqi/RNpNPgKYN8Z46N8XAToxh26mLRiq15dQqjowIiuG5hlyF94h+Hv5dPdBRASbX6nTXnckrI6I+ODQTJPeq5E2Nnjo2+GVhyn1rvPFr00XeXLTaMx6GNHxAyb1Lce+su1jZrfdwF8ybFETjxycYr6XlNkYHSN6cn9k74I/DnzxDA1cLmCW8eAgAgMlD661dj73M4j1H3Nz4/W1xFZv18uqB3TPAjrlr6GN0nNRRKAUoBSgFKAUqBOypAIYDOCECnN2aXNLdpLLFBEjoDOZfVyGHRUuI8xEKuc2/wcUAAzqKAGEYs/CL1YGo5jhMhPqL17w/ycSdXZYUVqhHzfyEAIMxP/P6c5OhgmdWG7j1ZejazlsOiL5rZ1Wnyf/JK9bxlp1BHfbVTGyY6Hf4AALizF0DHKIBWtXnZ92mHzpbfWI/9tHx4UoTcbEU/Wp+273Qp3sELYNP+vC+2ZpksdiYdfnpY2AvjYnQG65S3f1XrSNexdi+ATzde2eCobjh7fMy8SbEsJnIxu2HWkhPOEVII4JEjgBff33fmqmpsT5eVb4+6rcH71cLmc1m17RXTUQy/VlCfW67pHiH+5LWBbr9HAew4cGHx98XeMvbO5YONVmDWkmNmK7ZgctikEfeXmHDX32qLxXr8Ysl3ewtKaw04mZcAerowQnwEIgEXw7CKurbCarKWpLM6xgtP+b8wIYnJZNwZAWh1hs+3pO8/W20wkwt7uYTVO8EzwFtstWFX82ou5KpQsjglmBLt8umCXjUKy7xlJ9p0ZBiCi4DWI97d38uluVWbkd9U3WS0ozfLWNxjFMCdEYDZbPl4w6V9Z2ssDu8Df3f2sF5BHhK4VQdk5tZq9GRFAxGfPri795hBMZ3sAO+MAFAM+/XElde/LLjJBNlwcqRw0tCILhHeu47mb9hXpNKSL6ZcTEuMlPt7S01m25Wc2uIavc1xg10jJOveHSAV3wRAd31qf2mHfwcCAAHgqb6BMjEbAMC06w355UoIBCMDJbtXPcWkI2YrWlSpKqhQKtVmEARcJZyIAGmwj4jpiPCqbdYpVCYcJzxl3IZWQ22TbnCy39e7sjfuy8UJYGy/wCnDwoJ9xD+fKFFpzC4i1oDuvmqt5a4IgCCInJKWjPxmg8kW6CXisWkzPySDttoRAIri9Qp9TklLnUJvtWE3SsAE+4iigqQiPvPPqkXgOFFcpcopaW1pIxOLXMSsEF9xZKALh0UW1m1pM9U26zCMkAiZOEbklitrm3RsJhIf5hoTLGM4avSS9W5xvLRafb20VaEiT+ImYYcHSMP8Jc4OOEE0txrzylprmnQ6ow0CQSGf4SPnx4XKnAP76UhhYyuJ1SYPCXWXcXNLWu0YDoKAgMcI9hHb7Vhji0HRZgIAQsBleLnxOSyaxYoWV7cVlCsVKiMAgi4iVlSgS3iA5F4SKP7SyU+dnFKAUoBSgFKAUuCBFaAQQGcEcFcpHx8EAABATknLnKUnFCoTDIGTh4YtntWdQYcxnHjmncMZ+c0EQfi481PiPKrrtZevk0YAvh6C794bFOIrIo8tbln4RWp5HZlKAIJg30Svde8OIHMK7lgUsCMCMJrtK3/M2Ha4kCAIX3fBtJHhhZWqY5eqjSYb0cELQK2zTH/vt7wycncRAACxgGk024U8JvlF1QEB7D9d9uYXqThOeMv5Y/sH0Wnwhr3X9SabM/aYQgCPHAF8u/30ZzsqQrw5u1c+xeffxuB9y6G8lT9mtCMAHCfsKOHhwnjtmZghvcKcRQFNJvP0dw9klxmGd3dZ/saQtOzKlz9L95IxP54X3yUm5K5v0/12UGsNp9PK956qyC3XmK3k2rh9m9S5/gZB0NeNMXFg0LiBYS5SMtD3zgiAIIiC8qbN+3POZCk0BrvT7k7ApdtQXG8gpzGTDiWFi14YF9OjS0BNo3rVj5ePXWnGHFiKSYfpNNhiQ5k0EMUBsxV35lVtW9qve5yfxWpttwO8bSLAnREAGYZQ0bx+d8bpqyq9oyggh4WIOIDBCmv0VhAEhVykX4LrtKdio0Lkjc3Ke48CwHE87WrxrE/STY4ynw5jBbIo4OThcdUN6t1H8w6fr2pqs+NkUUCyPqLdjlt/L3mYGMKdOzkpOd6XKgoIAA+bCNAeBQAB4MYlg6OCXW4EZew9WbJ8UzoIAJ6u3MPrxmEEsed46emMmlrHmhZ0GEb6egiG9fAbnOInEbC2/lpw4nK1xYoG+YiqG3U4jvdJ9D5yvsJptpoQ7ja2f/DA7j5LN6TVN+u95fwXxkWjKH5XBHD8UtX2I4WFFSqzDZVLuZ4y7vlrpL+MEwGYrWhGXtPuY8XF1W1KjdmO4hwW4u7CTYhwmzwkNNBb1Cn0zLF0J3YfKzp6saqqQavRW3Gc4HPpXm68PgleY/oHu7twT12p3na40GiyS0QsFMUr6jStajODDgd4CuZPiU+O9aAhkNmCbvk1/1J2Q3WjTqO34Dgh5DH9PAT9krzH9A8S8phFlaqdx4oy85tb1SazBXXUlKXJRKweXTxnjolyEbHf/fJ8Wa2GwIkP56WE+IoPnCn7+UQJQRBebrwXxkbjOLFpf159s17AYwzv5T8kxc9sRY+crzhxucYxbAsAgHwu3UfO75voNXVkBJtJwguqUQpQClAKUApQCjxxClAI4MlGADc+05duSNt8MP/GwiPAS7hsfo9u0aRHer1Cv3xT+pmMWrOVjKInbZxgKNxfMm9ybN9Eb+f2hcFk//6X6z8ezNcbyV3NAC/hV4v6h/lJ7h0BAABw4Vr9JxuvlFSrCXJXFvBy5bGYSGW91o7+kQgAAMDZjNqVmzPKaknfeBgCIwKkKXEe3/6c0xEB6I22V1acvpTd4NzIZTKQ/l290/OalGrSn4xCAI8cARSWVI9ZeJrFgFa/2qVvSvStP17nM8oOnc4jCKCiyVJSZxKy8JQYt95JAT26+Ar5bOcicOev6Us25tEQeO3rCYkxQas3p24/Xt8rzu3zN3sLbocVHv4nUm8wFVeprubX5Ze11CkMKo3ZZkcRGOZxGXIpJ9RX1DXGJz7MVfB71bo2jX7f0Yz0PBKBcZnw0N5hg3rHdRwGhuNVdcrMvPqr+XXVzZaiWiOOYWIuIOazvN3YsWHuSVGe4UFuNASxWu3Xi+sPninJKWlp05hpCOQiZgX7iCOD5fVNquq6FhQjqcT0UXFd40NxHFv29fFmJZliwOMwXpue4uXp3qbR/3zo0tXiVnKbXcp7qn9UQkyAUqXedzwnM59cYrGZ9NlP9woPlDvNCCpqFOl5TVl5VZWNZrXWbLHaeRymVMz2k3NjQuUJkZ7+XhIYhtvU2l9PX794rcZ5X1NGdOmZFExDyF3ik6npR85XGh3ZNME+koWzh93w81NrDXuP5xeVNRhMpO+GRMAe3jeiZ1IojuNNLdqsgoZrBfWlNeoWtcVost54uCIB20vGjArx6BbtHhnsgSB3N5B7+Ad9L2f410QBvDOza6CXEATBfWfKDp+rAEHA30Owd/Xo9NzGD7+53KwySoWsnvGedBp8KaehscXg7yl4bWrC4GTfFZszfzpSaDLbnfvVAV5Cbzn//LV6myN4hE6DR/UJfG1ql+nv/VZWqwnxFX80L4XJQO6MAJpaDa9+duaqw/rBQ8blcxnlNWq7A3s5EUBJdduyDWlXcptoNCg+1DXYV3S1UFFQoWIzkWeHhz83KtIR0fD/Wk5Jy8ufnqpXGFh0pG+St5sL5/zVuoo6jZuEM2NM9HOjIvaeKFn+Q4bWYEVgiM1C6AisM1ptdhwEgDEDghfP6k5ytCNFq7dnqTRmJgPpk+DJYdEuZje0qs3ebrxZ42JG9Qvce7L0i21ZRpMtMlCaFCXXGWxnM2sVKpNUyNq0ZEhUkHT8GwdzSlpxnNixYkS3KHllvearndmHzpZz2bReXTwFPOYvp0ohEByc4jt3Ulygp/BQavnXu7IrG7QCLqNfkjeLgZxIq25Vm6RC9gdzug/r6f+YsLB7eVmoPpQClAKUApQClALtClAI4IlBAARBFFerG1tIL3Eum941ilwk3LDmUmrM1x3ZpCAIhviKPWRcp214S5uxpFpd3aitqtfyufTwAImPXODvKegYvqhQGcvrNBV1GpXGHOYvSYx0kwhYTUpjUaWKIMhIyPAAiXOjIzWzDsPJT0DyEq689q1XFMWLq9pyy1qbVUYhjxEbIkMQSKUhK5+zmLSuUfL22gEFFcqaRl11o04mZkcGSngcRnEVuU8lFbJDfMmgVoIgapv1eWWttU06GgIH+4pCfcUVdRonxegR59keC0q9wI+kIoDNZnt64d7cSuPwZPdPXx/AZJBpIB2bTm9Ua8iidPvPlu04Wh4kB16Z2j0uwt+ZZA4AQGZOybvrMssbTMOS3Za/2r+uWfPSp2d1BvuLY4JmT0756z6OcRzXG0ytbUatwWay2FEHV6LTET6H7iJiSUT8drc/AABQFG1VaXR60uUOhiGJiC8Skm4UnZrZbFGodBfSS9b8XMFnATOeCggL8hXyaK5SHpdzk3cAAGCz21uUuqZWo8lihyGQw6a5CFkSEU9nMOr0JtzxjkjFNy9RU6+w2ciddgSGPW/UMCBrCqAtSrXeQFItOp0mFQt4XLbdTo5Qb3CMEILc5VI26w8fOLPF2tyibtPZzY47pdMRDosu5tMkIl57NxRFlW1are6mH6HMRSTk36zaqNZoVW1658vLZjG8PFydcMFgMCnVOpsdBQiChiASMV/AJ386AACwWm0qtV6pNRtMqM2OwhDEYtKEXJpMwuNx/5DicXgN/x0I4EahFh93PtsR2F+n0BtMdkyCsLYAACAASURBVASGJgwKfnN60qcbr+w9Vcqgw73iPWdPiIUgYO/J0j0nSnCceG5U1NyJMet/yXUiABoCBXiJIgMkQ3r4rd9zPatQAQDE4GTfGaOjPF1594UAjl+q+t+6CyqNxd2Fs3R+DzaLtvto8QFHwldkoHTf6lEn0qrf/DzVYsWig11mjokK9BJdvt7405HC6kZtmL/kk1d6xobIOk2PZRvSNu3PgyAwMkD67ovdeGzamYzaL3dcw3BiQFefD+Ykn79a50QArmL25KFhkYGSg6nlZzPqjGZ7qJ94y7JhfA59wpsH88tVMAyNGxD0wphoGAHTc5uu5Da5iFhdo+Q94j3zylozC5ptdsxDxvXzEOoM1nU7s3NKWiAQ3LFiRGKE24Q3/0AA3aPdMZwoqlR9vjXzXFYdi4EwGYjeaEuJ9VjwTJeoYBej2f7Z5oxdDmub0f2CJg4O4bJou44VHzxbbjTb+yf5rP9gUPsfuMfhdaDGQClAKUApQClAKXCPClAI4IlBAPf4RDt1QzHcjuIQBNIR2LFre5uGYjiGETQE6lhf7b4uh2E46ZoGgXcus0QQhB3FYRi6w2cTThAoioPgXU51X8P793V+JAiA9K4/krbom3yZiLFsbly/lKg/E+ro+ZJfTpX6u0LTxiR5upMeWgRBXL5a+tXO3KxijZcLbe3b/YL85F/8cGbr0boQX8Fnr3YPCfB8EmVf9s2pXy/UWWx4t0jpqjf783g3V8VP4r38F8b8r0EAdBoMQzehGZdN75vo/cK4aC6bNu3d38pq1QgMyaUcP08BAQBNrYbKei2OEwO6+b4xLWHfmTInAhic7DtlWJiHC9fLjf/O2nOHUisAAnj56fiXp8S1tJnuCwF8tyfnm905eqNtcLLvuncHQBB4Jr3mxSUnnAhgx4oRu44Vf/I9WdJVKmQFeAsZNFhntFU1aLV6K5MOf/PewL6J3p2m38iX9+WXK0EQlApYYQFkDQKN3ppfrsRxIibY5e0ZXWsatU4E0C/J+41piaH+4iPnKz/bnFHXrPd15+9aORKGwL4v7DaY7Ew6sv6Dgb3ivQgCMJptSo2ZSUe4bBqLQSuuVu07XVZYocJxHAJBjADKa9VqHVnvY+fKEUkR8k4IgKz9ieKXshsWrj6nVJMMLshb9OqzXQZ296UhUE2Tbvmm9GOXqpxRcm5SDgyBCpWpsl5jR3GxgJH+01TEUUCUapQClAKUApQClAJPlgIUAviXI4AnazpSo71HBR4VAlCpdfOW/pZdpk+Jli2bn+whv71FdpvWpFSbmXTAVcpn0GmtyrbDqSX7U2uKqvUiAWvp7Ji+3UIvZpYuWpdpseMzn/KfO6UHjda5GuU93to/2E2j1VXU6/KL6z7bXgRB4LF1Q93lbv/geKhL31WBfwcCAAHwrecT/T0FIATCEMhl091duB4ynqLNOP3d30pr1TwOPSXWIz6cjOAg8ZtDF3cXXlKk28b9eU4E8Ma0hGkjI/gOS9c3Vp0lN+0J4NWpXV6eEt/UargvBLBpX+6XO6/pDCQC+OZ/AwEQOJ1eM6sjAjha/MnGKxAExoS4DOzmiyCOZTDh+A8ABnXz9XEXdCLOI+bvK6hQIjDUPVre82YNgpt3IhYwEyPkaTkNTgQwtn/QK8908ZHz0643vv/1xfI6jRMBkIY1M3eZLCiDDn//weCe8SRktFjR2mY9DYHYTBpO4LuOFm8/Umi2oN1i5IkRcgYN3nuytMgRbvZnCMBotm8/Urhm+1WLI9xMImRNGxE+Y0wUl01vRwAwBI7qGxjiJ74JaRwDRyBw6sjIO1Pvu05gqgOlAKUApQClAKXAP6IAhQAoBPCXTzy1zlJSrUYxXMBlRARIHjjW4C8f6JNzgU4IoKrJMr6f95i+vvd7BzhBXM5p/GJXGR2Bxvb1evXZRKHw9k7vWp2+vrGlvllXUG28WqQqr1MrtTZ/OXvh84m9E/yqapveWpteXKPrFilevqC3u5vkfkfyOPT/cntGer5CozPVKszj+8jfmdWHcUtyxOMwTmoM7Qr8OxAABIA7V46IDZVBZCAASQGcN6jRWZZuSNt3uoxBh/sneb8xPZGGQNdLWqsbtXwuI8xfEhkgXf3TVScCWPRC1ylDw3hsMknnIRHAuay6N79IVarNrmLW6rf6ySTspeuvnMuq+z0RYPTxy1Wvf3YWxfDoIJd5k+JiQ2Wl1W1ksT0AcJNyuke7S0WsTrP0w28vbTlUAEFgdJB0xWt9eBx6cZUqt7RVyCMd+7uEux05X3ETAQwIeuVpEgGk5za99/WF8tqbCIDPZQybt7e6UQdD4LAe/ovndEdg6GxG7Y8H8hEE6hbj3jfR69vdOalZdS4i1tyJsf27ep+/Wr9xX15NE+nHcVsEYLNjxy5VLd+YrlCbxHwmh02ra9J7y3mzxseMGxBstWMrfkjfebSYIIix/YOeGxXlImJduFbfqjYzGbCvXNA7wYv6c0b9HFEKUApQClAKPIkKUAiAQgB/+bz94UD+dz9noxjxytPxU0eEw1Tk5ENL3gkB5FYYxHy6iHczRf++Tm+143UtJtITjk8f29dn1oRYiZgsGNGpHb9Ysu3Xgppmg8GE6U0om0kbmCB85qmEyCDXypqmD79Lv1aq9ZKxPn4pqWtc4F/nAnBft3a/nSvr2koqmoxmi4fcJcBLKJPcxjLgfs9J9f9LFfjXIICfV42MC3PttJ60o/jF7PqFX5xr05oFXEaor5hOg+tb9HqjXS7lzBofMzjFd+XvdoCPEAFoDdaXPjmVnttE1mdx5zNocE2j1lmcMjJQeujLsZX1mpU/ZpxIq2YxEF8PvpuE09pmbtWYIRAcPyh46ohwF1FnO8DSmrZp7/6maDOxGEhEgETAZdQp9G06i5jPHD8w+LlRkb+cLL0zApCJ2duPFC759jKGE1wWLcRXzGQg1Y3ahhaDm5Qze0JMSqzHVzuzf00tpyGQn6dAyGU0thoUKpPTX/ZWBNA1Up6R37Ro7fnqRh2p54QYEACdboKhfuKXJscN7O576krNmu1XS6rbhDxGsK+IzaRVNWjNFpSGQO/N6j44+XEpjfGXvmXUySkFKAUoBSgF/n0KUAiAQgAPPqsxjCirVdc1kw6FMjEr5hYLKGfC56srz5y/WhcX6rp56VAe50GWqQ8+xH/pke0IwMfb8+NvT+6/0Pp7dPCD3zAIAmI+fVA3j5mjIwJ8yboSHdueY7nrf8lv06NuQiguiDsgJSzM31Uq5qZezl37c3lJtVbEQxa/EDOoZxSd/qQWyiK9KkjHPZxOp8EQleL74HPpbzvyiUYAFXWajzdeKaxQggCw/v1BkYEut24pG0y20+m1Px7IK6tVk64uIEinQX6ewgmDQob28BcLmF/vvPbLqVKzFX15SvzofkEcFvn2Lfnu0rFL1QBAvDguZsboqJY204IVp6satAGewoXPJdLpyFc7rmUXK0J8xXMnxjqLyHRsBAHklbUs+e5yQYXSjgJ8Di0qSFpaowYAINRXsnnZUDuKF5QrNx/MP3+tzmiyO6PiRQLmoGS/yUNCb9SmuTVDHsPwK3mNa7dfLapSWWw4DIIIDMpl3Kd6B04YFOwq5R46S3rv64zWoT38Z44hLQyzixQrfsyobtR6ufG/+d9AFxFLb7L9crJk668FTa1Gmx2HYdIyxlvOnzQodFT/QBYD+e1C5Te7c2qadCBpmkuLCnKxWNGGFsMNx9ClL/XoneD10ienC8pbcYJYt2iglxv3nbUXiquUdBrcN9H79WmJBpNt2+GCA2fKYQhMiHCbOTba30NwOr3mpyNFRRVKix0DIRCBSF+GqSPDn+oTKOL/Ydv5t8156kKUApQClAKUApQCD6/AfxEBGIyW/HJFea0mu7B+X2oDmwn3T5DHhroyHIbMd23lNar9p8vMdnhwN/eECDnsTIO8XSO/Qljw4B5BdDr9Cd0XvbMaFhu2djsZhgoAQNdot+8/GHJr/z0nS9Zsu6ozWI98Pc5bTm2r3nV+3VOHdgQQHRHUqGirqFZgOLlH98DNasMu5zb9crYRgaEIf/64vt4DU0KFHZzzm1raGpo1CI0mEnB5bBqXzahvVPx0tOzY5brmNqurkP7u8xEDekQzmRTieeCHQB143wo80QjAbseVWrOzep+blHPbiicEAVhtaEubSdFmMphsIAjw2QyJkCUVsdhMGggCap1Fb7IROCDiM7gcOuRIwVdqzEYzWYpCyGUIeAwMwxVtJrsdp9EgiYAJgqBaZ7FYMToNFvIZrNv94cMwvElpqG3WW22Yi4glFbGtVkeVQTosl3IchTbwNp3lBlxQ68hKFSwmTSJguojYfA4Dhm9vPItieIvKpFAZNXorARBcNl0iYLmI2Tw2HQQBg8mm1llxnOCwaUIuA0Egiw1t01rsdhxBIDcJx3lao9ne0mZUqMwGsw0CyeI4LiK2i4jNZZPsw2C21zfrW9qMBAEIeAyZmA06DP8Igkzy57AQhcpktWMAAbhK2AgMNSmNOE6AEMBl0cUCJo4TOqNNa7ACBHmnQh4pjtmKKtXmljajzmgDCILHYbiI2KT+LNqfGOze9zSmDqAUoBSgFKAUoBT4mxX4zyEAHCeKyhu/35uTltdisuIGMwaBIIsBMWj3uki3o7jRTJbYYjNgJv0u3wBCDrzmzR6hIb4I/MgqaRNk1S7UZEUJgmDQEDYT6bh3RBCE0UzaGsEQyGDAGEYYTDaCILdEnOUA7SiuN9oAEGAzaUz6XUaF44TZipI+SSDAoCEsJtKep4oThFprWbP96nYnAohy2/jhUBoCdfyQxTDCZLXbbBgIgmwWjUH/k2/Dv3nWP/mXa0cAcdEhBFlDASPNuB6iEQSg0hgOnsrbfKRapbUKuPQQH27feElynI+3u4zFIpcNGI6jdtRoMhWU1JzJarmc39bYajZbUAIAPp0TMWZIYnuxwIcYCHUopcB9KPBEI4B7v08CAHCcwHHyHYcg0OEYcO9HP3hPFCMXzzAE/lnGO06QoyIIAATJbvcyLKz9RkDytA9wI6QamFMMALrlJOSQsN+F+t1V4cElcBxJEIDzTp36U4UAH1JP6nBKAUoBSgFKgX9cgf8cAsAw/GJW5aqtmfmV+nv5W+5MI2z/vsEJAsMIELz5HXaH5+f8YoNgcOVs/+GDezEeUXS00Wy/fL3xyvXGc1frrTY0NkTWv6t312h3584MAAAqrXnp+jSbDQ/0FvZN8s4pbtl1vNhqQ8cPDBmS4ofjRGpm7Y6jRQgMDejmO25AUKCX6M8+whQqU9r1xnNZtel5TTACxQbLesZ7dIt293LjgSDYqjYv25CWW0p6U5FGygJWUqS8VxfPSUNCnJ91DS36C9fqz2TU5pcrmXRkcLJfj3iPmGCZc7uGag+jQEcE8DDn6XgsCY9Mlpyi+s0H8y7lqVEUZ9AgDosmFbGlfJgOmXECMtgZTSqLXm+x2DCrnfR31BqsBAFseT+pV/fYRzWSO5zHbkerahrKKuvMFiuZfiLhx8WE87g3J/+9DKCxuTW/sExnMDs7yyT86MgQoYCMT7HZbO35FE+EESCO47X1zdl5JRhG/kz5eLpGhPqz2Z3TsO9Flie0z38EATyhT4caNqUApQClAKUApQClwOOpwH8RAZzPrPx8a2ZxrSE6gB8XIr3jMh7YfaraYsM9XFhJEWImDS6u0WWXqoU8RkKo2Mv1Tz+1cYKobdJnFbUZrfjS57zGPtWPQX8EAdImi/2H/flf7rjqBBPOBgLA0J7+H8xJlonJ8dQr9IPm7DFb0IgAqa87//jlatSxPIAhcESvABTDj16sInd2HK17jPuy+T38PYW3iqDVW9//5tLh8xVknCToLPhEtl5dPJfN7+nlxqtp0g1/6RdnuGl7e3ZE+JK5KRAENimNi9ddPJNRQ24Q/b5DLRGyXp4SN35giDNhlWoPrMBfgQCcg8EwXGcw5RTWHjhbcTlfq1SbnHt7IEg+f4IAcYIAATDAWzgonjNuaOJTCw4azPjWD7r27BbzwLdzjwdiGPbLyeL1e3ObVSZyYw4AEgLgDxcM8/N2FEu7t3bmSvnnW9Krm24igC6ByDuz+oUHezc2tcxfcbGqkTS2cBGxd68YJPqT4gj3dp2/o5fNZj9yruTjTVlmCxn4M7KH28tPJ3i4/4cKGVII4O+YZ9Q1KAUoBSgFKAUoBSgF/l0K/HcRQHmDccZwn3lPJ9/hgdrs2OB5+9U6e3KMbOG0WB6H9vPx4vX7ygO8+Aueju3dhaxLfNtmR7HU9LLVO/IbVbZHhQAIAvjxYN6a7Vf1RhuPQ39xbLS3nL9xX25+uRKCwGeGhX/0UkpHBMBm0nhsWoCXKLes1WCyAQAg4DIYdDg8QJKW00jmQzpiGr/534DByX633sW5rLoZHxzDcSIyUPrC2GgaAi38PNXkqJz83eKBg7r76Y3WnUeLT6fXZBY0kzuQcv7EwWGRgZJeDllmfXTiZFo1AACJEW6ThoRCEPj2F+fsGC6Xcpa93LNfkve/6z36u++mHQFEhgUUlValX6/tZAfIZdMTYwOC/DyaFa1XrpW3tBk7DdFLLhjSNwEAgJz88szr1WSgy++NAAAehxEb7uMiERaX1xRVtDS3mtQ6Ew2BJEKOj5wdFxng6e5Kp8MIDMWM36Q3/U0IQKlqW701a9fJGifDkgpZKeGMN2b283K/E8jrdOOXrlWv35NT12Jx/v8YP+SlZ5KD/NzrGppnfJhaXk/WD3OVsI98NUIiug0a+7uf9B2vZ7PZDp0p+WB9psmBAMb0cn1tWpKXh/yxGuRfOhgKAfyl8lInpxSgFKAUoBSgFKAU+Fcq8N9FABUNptmjfF+d0f8Oz9Vqw3o991Ob1tYjXv7ei4l8Dn374dx1u0uCvAULn0/s3/U2K2fn2ex29NSlohWbr9UrHxkCsNqw97+++POJEgAAZk+IeX1qAoJANY26Z9453KQ0xoTIdq0cwaQj7VEAEAi+OD563sQ4sxXt9ux258DentH1mWFhZiva/dmfnOuob94dMKSH/625ABYb2qIyqfUWmZjtKubYUfzNz1MPn69wnCRp1rgYEAQNJtvnWzO3HCogAwqi5ZuXDYchEIbBqnrt0Jf2Wm1YuL9kybyU+DByk/bE5eq5H5+84ee08LnEmWOjGQ5jAqo9mALtCMDD0+OtVccv5Kg6nQcEwbnjI+dOjvv5WMH6vfktajJsvmODEfjKlvFcLnfMK7uKazoDAgSGpo6MeG9Wd8KJFjr4DDgiAv7gBdHjNv5tCEDR0vr5lsw9Z+oBABDzaJ+80qN3gjeD8YfXZn19Y2ZuVVmVQqUxIAgokwiC/d3jInzcXF3a712pUpdX1prMNxGAWMgL9Pfhcjl3RgA4Tqg12uv55UWVihalDgAIVxehv7dLRLC3u5sUvpvTh1arKy4l3x0AALgctkzmcuVqSV5JPYpiIQHybvHBXh6u0P+vQYBhWElZVXZBXWVti9FkhWHI010c5u8WHxPE5/Gcp7ozAkBRtKK67nphfXV9i1pr4nNZcldRWIA8OtyfxfqXOJlTCODBfkCooygFKAUoBSgFKAUoBf7LClAI4J4QQPcY19enxvPYyN6TRRv2lf0jCKC8TrN43cUruY2kzzOPyXbE0hME0dpmQjHc05W38rXe3WPc2xGApyvv/TnJA7v54AQRMOx75yxfNr/HM8PDAQAIHPE95vBM+jMEgOOERm9taTNdyK7PKlCk5zZpDTdXTW9OT5wzMRaGQIsVXbk548cD+TdW+Mkx7j8tH+G8ynd7clZtzsRwgkGHRXymc22D40Sz0gAAwLMjwt+cnijgMv7LL95D3ns7ApC7u8/76HBupUHEAUVsMimDACC1CVbp8Fljw+dPid91tHDDL/kWi0XKI2iOkhcWO9yoBjAcuPzjWIlENPCFbfWtVgkHE3LJhT2Gg1ozrNITzwwLW/Zyz7uO829DAGnZVWu3Xb5errfYyekEgSCfhXYLZbwzd4SPp0yr03+5OXXfBaXG8P8yUyAIdBPTJ/X3mD62m4DPBQDg5KWy5ZuuVP6eCJAUBC9+aUBVbct3ewtK623ODBsIBMVcdHw/37fnDAUAQK0xbN13efdpRbPa0jHaAgRBqZA+ppf7s0/Fern/QRk6iYbj+KkL12cvz3T+fz4b8XBhldQZnO5iIAB4ujBmjg4eMzCKzyNHeOMdKa+sW/vT1bPZKqP5/xV6gCAwwIM9e0zQUwPjaQjyZwiAIIjM7NLvDxRdKVAbzfbf835u3lqAJ+eVCQHDByQ9iBXbXSfE39uBQgDtgO5v8Qe8+9MlCIC06iPnHFn27w5zjCDIv19Oq517nIo3PQAd8Wt3HwrVg1KAUoBSgFKAUoBS4E8UoBDA3RGASmsV8+lyFxZAAEaLvarB9I8ggNzS1vfWXcwra3XmKncqvCQWsBY8Ez+ou++jQgBp1xv/99WFqgbS6g+GQTcJB8Vwhcp0o/DSXRHAx99f+eFAHu5AAAIuo9Pn2uBkvwXPxFMVlR/mR6kTAqhtsc4eG/7ixCQAAExmy4Y9OWt35nZEAAmByNuzB/p6keEY+UUV0z64oNbb2hFAmx59c6Ln9MlkTUeNVr/lwLU1u0oeNwRwLrN6+Q/pJTXa9gUtBIFJgdDHr49wdxUt/OLUibRG5wqehoAiPhMEIa3BYrWSoIvLQsb191/4fDcOm3lbBFBY1rx2V3Gj6o9YCRgCnx7k/dGCwTq9+bONZ3ecbCBNEECABkNsFgICoNFstzv80hEYGtXTbf7TSb5ests+004IoN1e1Gkz7rwdmZD21vOJo/qFIQhcWd34v6/TM4uUTudRJh0ROuq6teksqAPbifj0VyaGTR+bZLfbb00E8HR3O59evHLr9aJqPUEQEAgw6AiXRTNZUbMVdS6ieGzkrWdDnxnd/R6XXg8zV//SYykE0KQ0qHVkjT1PGY/P+eerzxZVqv731YXs4hYPGW/tO31jQ1xv659PluapVG3cl4sTQHyY6+ShoXeNC9MaLEvXp9tRjM1E3p/dncWkDGX+0neLOjmlAKUApQClwL9ZAQoB3B0BKDVW59c/2cjqR+A/ggAaWgyL1108m1l7o+zz/ClxEQH/L/+ZQUfC/MRuUs6jQgCjFuzPLSVxw9AUv4hAabCP6OSVmj2ONIS7IoCdR4sWf30Jw/BQP/FzoyI7bfjLpZxQf8ldP/j+za/dQ9/bfxABFFe27D5aeCqjob6FTFuAILBLqLRXDH/isIS0qyVLfyhQ6cj9fxgC54/1Gj80BiDA1PTyVTtLtQYyT95Pznrt6ciRA+JuiwCMJvvPJ8pOpDcZnAU1YWhgkvvArh6jBkSevVwwd0WG01NTKqBN6O81tn8wjuPHL1ftOlnbqCSpAYsBL36hy5gBYUzmbWJbOiEABAb95YzkCJ4VBS7nG2pbzE4K8FQPt1endvX1kn32w8WfjpbpjORIJAL6u9OCUxKCrVbbtoPXNv3WRDh+i0K8+WveTPbzdrsVAXA5nA++SfvtUi3mMPKM9OMumBwZFuimaG37andearbaWcLNy5X7w/u9Avz+1NDkoSfp33GCfwcCIEmQIy8LBO9U8I/s5YwccdQFBAAAxfClG9L2nihBMXz1W/0HdPV2Vn5tbyRiIv7YM7/HCz3Mk9t/pmz93pw2jWXJvJR+ST4da8Q6T0tyM8eoLlyte+HD4wQAjOwdsOLVXndd0jerjH1n7LbYUB6bfnHL03zuTYfd31EaaVMKQbcJKHDcNWlo65D3XiMOHkYE6lhKAUoBSgFKAUqBx1wBCgHcEQHYsYEv7GpQmhAYlEtoDBrUoLSbLViIr2Dhc4l9k/5WLwCLFXv/m4vORfjgZN/vFg8CACCzoHnnb0Umi91dxp0zIVYmZj8qBBA6apPVRgYhf/u/AYN7+Fss6NjXDxRXtf0ZAgj0Eh7/boJzw79Fbeo3Y7fRYpcIWe/M6Dq2fxAEgbuOFac6+MWI3gGDuvt2+lR9zN+Tx214/0EEAABAdZ1i1ZaMI5eaAIDcG1+xIHlYr0AEQd7+4sShc7UWG7lKl/ChF4bJnWn1Zit28qq6oJpcpXNYtEmDQxbNTDqbXnVrIkBkiE9eQdn8Vem1zWScC4dFP/71UA+5q8Vq/3Dtod1nSasFBIb6J3l+sbA3m8UCAKBNrf1m97WtRyqc5TnG95EtmNrD83bGhJ0QQKAnd9m8hK5xwXYUPXi6eOXmzFYNCS8i/PjvzU4J9xPNX372YnaT034hPoDWr4uUhpD3Y7Fim09q1DoyH0cqoL08MXTyiC63IoCaBvXKLdl5lSQoYTNpa9/s2jspmOZIAmlVqgbPO6zWk4IIOPBrkwOmj+/zuM3t+xrPk44AcJwwmO2NrYYWldFixbgcmquE4yrmOCunkg4UOguGEzAEIgik0pjrFQYMx91duF6uPBaTZjDZPvru8sHUcgwnVr3RZ3B3XxaL1qY1O5O8+Bx6XbMew4lQPzGGEzqDtVlpbFWbrY5VtJsLRyZmMxmIkyZ0akaz3WRBCYLgsek4QVgcRrBMBsJiIDY75vwnBh1hM5H2IC+bHdPorUVVqupGLQJDAZ5CH3e+RMBq/6nHcEKpNlXWa81Wu0zMrW7QvLL8dDsCIM1lzHYcJ5gMhMOiwRBoR3G90YZiOAJDQh6jRW3qhABwgjCZ7UqNubHFYLLYmQyEdK6RcLgsujNKDsMIndHapDQqHXfNZtFkYrablOzwZ6Vw72v6UZ0pBSgFKAUoBSgFnlAFKARwJwSAotiKjanXilV+7pz4cDmHRcuvUOeXt/i4CZ4bHR3q/6elyP4KO8Ab7vpHzld+tP5yS5sJgSE3KYeGQFqDVaO3EgSRFCH/afkIGAYfFQKIGPOD02bcz0MQE+xyvbS1plHndBBsjwIgCGD1tqx1u7IJgvxIDfASvjguevzAEAAAXl5++vA5RbLBoAAAIABJREFU0v+Mz6GLBeSSqaXNaLagMAItmZs8eUgYlcz5MD8ZnRBAdbP12WGBT4+IIxeKFuv2IwWbDhR1TASI8oHnPdvTU07mq5eU1yz4PF1rsLcnAqh06OyR7hOe6g0AgE5v3HM8b+PBisctEeAOCGD+p6dPplXbHEUuGDSQx7lNhDAEgv27ei2elXzxWt29IwCT2TZ/yd6z10kPixuv//iBwR/OJetuOCw/7T8ezF+387reUW6jbwx30ey+QX63cePvhAC6hMm2LB3E4ZAlPC9nVy/fdCWvgixD4OXKWTKvR6gP+/VVF9PzW50IgMuCmXSYNAz4/43DAEb1lL80te+tCCCnqGnNjtzKJnJUchfu+vf6RQa5OgP+URQd9erBwgqSaHCY0LQhHm/NJs0Ontz2RCMAHCfK6tTrdl47f7XOZMJACMAJgE6DJwwIemlKnEzMaVYan333cJPSJBWywv3F2cUtrWozQRA3UO8LY6MnDAxJy238ete1wso2AgcGdved/lR4QoTbiPm/NLSSAOjNaQlrfro2um/g4tndi6tU63Zmn8uqRzHcOZtcJKwx/YInDwn1kHFvzQf5ZnfODwfyzFZ03oTYNp3lVHo1jhMjegWO7BNwKbvhl1MlRrO9f1efKUPDgnxEELl6t6Vm1P54IL+gUkVCMZwMVfB05S54tsvgZF+2I2g/v1z59urU4mo1gRNCPjPQU5hVqCAAwhkF8NuFys+3ZWkNtlF9AudOjPVy42UVNC9Zn1ZZr/GR8zcvHYoTREcEwOXQGhT6bb8W7jlZojPayOgYAOCw6f27es8YHRXmL4FhKL+89cufrl3OabSjGASCGIHTEGTCwOAFT3cRC/8ljphP7stLjZxSgFKAUoBS4B9UgEIAd0IABEHUNbZUNug9ZWwvuRRB4NY2fVW9msOiB/lI7uCq/RchAIIgvt2ds/lQvkpraTdGYjERmZiz74tRYgH5TfOoEMCvqRXvfnXBWU0QBAFXCWfykNA12692RAA3aqrtP1O2aktmU6vRmdM8dWT4h3NSIAjEceK5xb9lF7UYLTfdyEAQ4LHpY/oHLXwuiePwMqTaAyvQEQHMX3okp0Iv5jHEfDIyFieANp1NpbXMHhc+f3L8zmOkHaDVRkiFDLpzM9mG1beYMJxI2zxOLBYOenF7XavNRcAU8siHguGEWm9Taa3PDg9fOr/HXUf4t9kB3ikKYPXZQ6mVFkfQSqQf+9VJwUwmHXDYkplMFsJh7wfDkNxVEhbifzqt4q4IgM2kHfi8v6+XO4YT7685sie1BQDItdnA7t6fvJzC47AAANRo9ev35mz+tcxqcxbkk706LcXb4zamgJ0QQIiPYPnLSaGB7jgOnLhcsXpbVq2C3NgP8eG/PzslxIf/+qrzF3OanbhtTA/x8J4+TDoNAAHUjhrNNhAEYAii0WAvd5m3l/xWBFBZp165JaewmsQWPA79i9e690z0Z9BpBEEoWtVj3zjW5HDl5HOQBRMCZ0zqdddH/Dh3eKIRQJPS+L+vLly4Wo/jhK+HwFvOr27Q1jTpAIIY0Tvg8zf6tGrME9441NhKPi8GDeZy6DY7ZjDZCAKICZHdMH+5nNOwg4wCI2cgi4G8Pi1hytCwQbN+blSSCIBBh3GcmDwkdNaEmNdXns0saKYjsLcbz03KrlUYGhR6Bh1+fkzUi2OjbzVnXbM9a8MvuWYLKhWyAYAwmu1mK0qnwR4yrkJpBCHSCwOBodH9AhfN7Cbg0n89X/HlT9eqGrQcFs1NygEIoFllNFnsDDqy+q2+A7v52mzopLcO55W1QhAo4jHpNEits1oc744TARw8W778hwytwTp2QNArT3fxkfPTc5ve+/pCea3G152/a+VIAgA6IgCcID7bnLHjtyIYhsR8hojP1BttSo0ZxfBB3X1fm5rg5yF4/+uL+06XoRgeEyLzcOGW16kVKhMIAi9PiX9+dNTjPLGpsVEKUApQClAKUAr8pQpQCOBOCOCBpf+LEICzBEBFveabXTlqvYU0f4egPoleEweFtKdcqjTm97++ZLVjEiFrytDQ2BAZQRAvLjnhvJdnR4T3SfACAGDWR8dxh/n53IkxXcLdbr1TFMVPZ9TuOVGC4TiLgSx4uovRYv9mdw65LOkfNDTFz7mNTxDA2cza/adLDWY7DEH9krwnDg5BYGfcMnrqSs3RS1Umsx0AAQYNeWZ4WPcYd+e/Uu1hFGhHAN7eXh+vP3vhWnOns8Ew9NxTEdNHxxxJLf3xYF5Lm7lTBxaLfvjLsSw284XFBworNZ3+lYbAE4eEvzqV9Be8c3scEMDuX9M+31HSqiFxFZcFL5sb1yXKHwKJplb9xcxSAiCYdJqLmJ0Q6eXjJb+tF0BkiM/1/JJXVmXUKkihIAiaP8ajb7fgiFDffUezPtyY7+QLHi6MmSODeiQFQSCUcb16y68FJXXk6p3DQl5/JmrikEguSQc6t04IgMWAukcIR/TyNVmw3y7WXSlU42TSPjg4SfLatG5BfvJPv7+063iZ3kRmBwR7shbPSfb3FBMAWFnTmpZdTqchPA7TVcpN6eLPYbNuRQAEAH+yMeN0ZpPTO7BvnHDG2C6ecrHVat9x6MrW4+RUAUHAV85d80b36PA/zWa625N/LP79iUYA+8+Urdl2tbZZx+fQVr7eJzJQWlihWrD8jNmGctm0A2vHsBiIEwEwaHBipOuY/sGFlW37TpWqdRY3KWfh9EQOm/bNruyCChWGE0N7+E0dEdEl3LXvjF1OBCDkMeQunMHJ/rEhLjM+OIbjhJ+H4PWpCbGhslPpNV/vylaqzXGhsoXPJ3WPdu/0ONsRgJ+ncMHT8WfSaw45oroEXMagZB8Ygg6mlpstaHKM+6IXurlK2Ku2ZO45UQKC4PgBwXMnxfI49BU/Zhw+V2G2oPFhsm2fDC+tbhvz2v+xd9/xUVR7G8Bndra37Kb33ggJCaETqnQRlI4NvKJgQcV29XpVrNeKDUXECoLSBAXpIL0EkpCQkN57z2Z3k60z8zK7IYQAvgQUIfvMX0p2Z+Z8zwkf5plzfuc3kiBc1ZJ/P9Dfz0v5zS9pexO5pWHXEAEc/uHusmrt9Oe2mMy0r4fiqXv7TBgSlHim8uMfkzMK6hVS4fP/6jdxWMjiL45sP1xEUeTT9/UZyG2Xoz+dVePsJA7xU00YEnxTjGDcBAQgAAEIQOCfEEAEcItFAO2DxMrV9mYpinfZest/1Vg69xaUYViKaqs+daXTMgxLM1ztceqSx3uGYbmppyTBpygsv/yr+qU9AoiJCskrKEtOz++48Rv3UCoV944JDfL3qq1rTE7Lq2/ippp3PHy8XEcmxBEEkZ6Zl5ZZ0umnCpkkJio4JLDzg8Gl938zRACNTc2vfXniQHKFvtVqq/9P9Q6VSUREVqmprNZEkoRESA2KcXnynrhePQKvFAGkpmcv+jippIqrBWA/7h3r/+aicTX12teWHTmSWtXKVQUlpCKej5uQT/Eq6kzaVprk1tvzhvb2euq+/pHBl98X8NIdAXgdyrnZHshJd7XwidkxU0ZHSSXiM1klH65KScpqNNq2M/BQC2JDJFaGl5Kr1+itJMktrhkzwPeFf/VRKmSX3RFg056sbzadKajQWTgPwtWJ7+cubtRaymrNtsqmpJuTYPb4yCfv60dRF1WP+6vG5w07zy0dAbz//ck12zK1LWZ3Z2lCnI9UzNVr2HakqKXVLBRQix8ZnNDbxx4B+Hkqnp/bb9KI0KzChiWrkvYllrioJC89NHDi0KDFy45u2pdHM+xnL44aMzBAKKAS7l9jjwAen9176uhwIZ+361jxWyuOn9uu1dNFOqKfP8UjNTpTRn59ZZ3ezVn6woMDJg8PuVIE8PC0Xv+ZNzCzsP6OhZsIgugR5LLhw8mFFZp/f3wwu6hxUKz3f+YN4JHkBytPHUwqU8iEHzwzfOygIJIkTmZUPfPB/opavZNCtHfFzL0niv/z6WGKRw6O81719kSLld5zvGTh//a1LwS4MAtgVNiT93KzAI6nVb76xZH8ssvMAtj/7azDKeVPf7Cf4pFDevt89epYkZDfrDet2Ji2bF0qSRCPzYp7eHrs2p1ZP+/Irq5voWlGpRC5qKQhfk79enqNHRzo7da2AecNG6u4EAQgAAEIQODmEUAEcKtGADfPGMKd3HiB9gggLibCYrHoWwwsYV883nbwKUoqEQsEfJpmWlsNFqvtWbDDIRYJZVLulbXJbG7hvn7R0eHrdKvBaLZw83U7HlKxSCwWkSR5IyOAssraL9cm7UmssE1y5r8yf/CoQaF8PvcQW1JW/fXmjJMZtQ0ag8FMtNUFEPIlIkot5/cKd717XHCfXqEkSR48mb90TWKJreyfrd6e8OkHb4sM9WvSNL+2/MTpzGqDiZtNcC4cmTYy8MVHxjAMU1hS8+3mtOTspsZmQ6uJtVhp1rZmWyLiOSuF8RHO90yMjg73vtLjdKcIQC7h+7hLahoMrUbuPBIRz91FMnGwz8zxPb0927b5OJGS+9POgoz8+iad1WCiuZXMPJ5ISMlEPBeVaGAv77l3hAf4eZnNll1Hcj744ZTBVq3t9sFeC2b28/byMBiM2w9mbj1UUliha26hjWbaaqUpyn4GwsNFPrqf54PT+trrEdzSxy0dAbz9zYm1O7L0rVzZ1F7hblzRB1uRfz7F41O8CUOCYyPc7BFAqJ/qtUcTEnr7lFRpl/6U8sveXHsEcPsQLgLY/AcXAXzy75FjBweJOkQAiT/d566WGk3WlVvOvvtdIkkQLipxfA8PiuK17xQgEfGnjg4fHOfTqdxE+yyAhffEP3N/3+LK5tvmreMW2oS6bl06NSO//j+fHsrIr7dHACxLfLjy1OGUcheV5J0nh44aGMAjyVNnq59+/4+KWr1CLtr71fR9iaUvfXaYT/GG9fFdsXgcTTO7jhU/1aEcYHsEMH5w0NNz+ob5q7cfLnjv+5Nl1bpLFwLs/3bWgaSy55Yc4FO84X18P39ptFjE17WYV/yS9vnPp0mCXDAjdsGMWIZhdx0rOpRcXt/Uqm0x1zS2avVmgiXm3tlz8SODb+mRj5uHAAQgAAEIXI8AIgBEANczfvDdf0agPQKIigg+mVZ4Kr2Esa/rOH/IpOKEPiHR4T7FFY1HTuXVNWg7ZQReHi6zbo/n8Xh/HM9Jyypp257+/NcVcsmAuNC4Hj4FpXVHkrivd2pnaKDXuKFRErHgRkYAWp3+ZGp+fjG3Ml/A5w0fGBUc4MmzV//nFp6YUtILk7NqKxvoRq2RR5IuKqmvmyQyQNI7KtDJSWH/WEl5zYmU3KbmtpURvh7yQX2jXJxVBEGUlVcnpRfXNershTaiw72HDIi2f6ul1ZCWWZKaU1fRYG3SGlmWUCnEvq7CmFBVrx7+qvMnv+xo6BQBRIeoXrg/+mRWQ2m1gWZYb1dR/56ufWMCnJRtd2g/SWNTc1JaYUZxS1W9UaM3iYSUq0rq7ybsFa7uFRUsFNgKN9B0flHV0aQce+QREeTeNy5UIedeb7IsW15Zm5xRmlNuqmk06ltMYhHfRS0NdCX6xfj1CA+4tALcPzOUr++qt3QEsHZn9uc/p1TU6sMD1K89mhAZ5NyoNeaVNEnFArGI6hXu1thsvBABPJaQENc5AhiXEPjK0sNbDhQwDPHQtJi7J/Tw91IOm/uTfRZA2sa5SpnIYmX+OFn6xDt7rVYmOsz1jceG+Hkqaptaq+r0fIrn7CQJ8FYqpG0b7LX3RpciALVSvGTlqS0HC0iSeHhar2mjwkVC/i97c1duydDoTFEhLuven5RXqpn1/BYrzfh6yN95arhYxN+wK2fdruz2hQA7jxa/911iTWNroLfTfXdERQQ6r9+d/UdiaYvBcmkEcPD72TnFjQ+8ssNkpsP8VC8+NCAyyKWoovnbzen7T5bKJIJn5vSdODQ4v1RT09hCM2yAl9Josq7dmX0uiTBb6OgQl62fT7u+oYdvQwACEIAABG5hAUQAt14EYDRZ9QaLwWjVtpiUMpFExO3MJO1igT2aYRub2zYkd3ESc++FCGLH4cLXlx9rMVjWvn9HdOjlZzX/HYN919Gilz473GKw3D4s+N2nhv1V+wVaaWb2v3/PKmyYNS7yyXvjVYrL7Nn+dzTnBpyzPQLw8fF5/oNth9KaeTyyfUkIbXuCfWxm9KMze2/cnfXlhvTaRhOP1/bQx7Lcm0aRkDqxcqZMJp26aENGoZbikW3FHWxbkfF45NxJPV+eP2jN7xkf/Zik0Vnav86wLEOzPu6yDUvu8nSV3cgI4AbA/h2X6BQB9O3psfrt8SJR9xmNfwfaVZ4zaMIKkiTD/FXvLBp22c3truY8Ib4qhazzM/DVfNFgtEx+ajNXr85HueOL6WIRN5P/6o/iyub3vzu1/1SJ0WxNiPPtF+15tqBh/6lSgmUTevsueW6EyUz/eQRgmwVwZPMf+RYrIxRQL/yr/6zxke3lAO0RAMsSFbW65z86cCqjWiig4nt49I50T8+vO55WKRLyJw0PeXhar0Bvp0633aUIICLQed2u7BUbz1TW6p2UooQ4H5GAOpBU1qAxqJWihbPj50zqabYyD76y/eTZGh5J+HrI3V3kaTm19ujKXgsgs7Dxo1Wnjp+pZFlu9w2KR1ppxmimuVqJlysHaLbSL3x88EhKOUMQoX6qPj08CiuaT52t5pHkgBivp+6NV8iE736TeDilgs8n7xwZGhXieiy14sCpMpph77ujx+JH2rb2uPr+wichAAEIQAAC3UYAEcAtFgHkljSt35X96/78Ji23KQBJkiqFcPSAwHlTYyICna9+XJZV68Y/tpGhuVfH276YFuyrstLMd79mvPPNCYIgBsR4rX1/0tWf7Xo+aTRZ//PZ4a0H8oN9Vd+/OcHH/aIlmg0aQ05Jk/0ddUKcT5cuxE1efWgdyxLhAeqPnh/ZM6RtlnWXTnJzfrjTpoCZJS3h/k5hAdwAsFqZvJKmrGJNx00BhXwmOsxDLuP2jNA0txxJqzVbmPZNASsbLFEB0tAgriqk2WwtKGvKKtbaNwX84de0j35McpLxo4Jd5XLu6zW1mtQ8jUTE/23pNG83OSKA/3eEIAL4f4mu+QNBE1YQBCEV8YP9VNdcauT1xxJ6R15xh9c/ubfrjABYblfIinW7sjPy6zU6k9lCi4V8pVwY4qeaOzl6SG+fuqbW55YcqGsy+HsqHpkZFxfhXlXf8vP2rL2JJSqFaN6UmBH9/Dbuyd12qLCx2ciw7AOTo+8YHvLYW7u5vQMJYsOHk2QSLtqwWJnkzOpvNqXnlzU1601WKyMW8p2dxL3C3GaMi+wT5XFpQZk12zJ/2ZtrNNN3T+hx/x1RFXW6h1/jasqG+qk+e3FUfpnmszXJ+WWa2HC3B6fEhPmraxpathzI33uitLJOr2vhltJIxHxPF9mQeJ+Hzu84kJheuWRlUlFFs4VmnJViN7VE32phCWJ4H9+n7utD0+zmfbk/bc+271jhqpKEB6jrmgx6g8XbTf7e08POZRkPv7bLZKFlYsEPb04QiajMgoZvN53JKmrU6IwmMy3g81QKcVigevro8KHxvgRBbNqXu2V/flmNXtdistKsUEA5yYVRwS7//lf/gEtSj2sehPgiBCAAAQhA4JYT6LYRQFyE2/uLhp45k/riV4VKGTXvrh6zbo9TysU0zRw6Vbhk1amCitYFdwYuevBWigBKq7WvfnGU20TK9khM8UiWJWz1vYj+0V6vLBjcM8TlKodgabX2tofW0baa4XtXzAzx4yZCJ6ZXfbE2hWbYeVN63dbf/ypPdZ0fKyjTfLUhrbRaO29KzJhBgZ3Otud48YufHLLaooq0jQ906VoGk/WVz4/klzaN6Oc/Z1JP+6aJ3ePoFAGU1poeujPigSm9CYIwGEzfbs74YsPZjhFAfAjv2QdH2resO5tT/NDbJzQ6c3sE0Ki1PjnV8/4ZowmCaNa1rNmatnRDfscIYFgvp4V39w305zKCI4npr3+baTQTiACuciyxLHsms2j5L9ycZ4IgQvzVT93bV2CbyY/jOgXsEcB1HqvemjC0D7dPSleP64wA7JerqNUnna0qqdK1GixKudDbTZ7Q29dNba/TQadk1ZjMVqlYEBagVivFBpO1pFJbXa8X8qlgP5Wnq8xoshZXaesaW2maCfZV+bjLT52tNtpqQwzp7cu37QPK7RXKsFX1+hNnKitq9EazVSkTBfupeoW7ebjIOlUBsH++qKK5vFpHM0yAj1OQt1Or0XIyvcq2zaSoT5SHrtWcW9yoazGrlOL2ORQmM51d1HC2oKG2oYUlCLVS3DPUtVe4m0jQVnKS+0XIrTuWVmk0W4N8nML9uSd8lmXdnaURQS4Uj2zSGpMyqzMLGriswV8dE+pa29CqN5glYkFcpDvBEonplbbytDz7zjIsyzZpjSczqkoqtbpWi1TM9/NUxkW4+Xgo7FNCzFY6q6Ahs7Chqk5vMtMyqdDXXT6sj6+r+pavgtHVsYrPQwACEIAABDoKdM8I4Jf9Jd6usrGD/Ovq63ck1rko+N0gAmBYdtm61C/XnW41Wp0Uoifujg/0dmpsNrz7XWJjs1EooOZNifn3v/7/Xdzs3X/ZCMBiZSrr9CzL+nsq7dPCb8Cha+E2sWcYxt9Leel+gdsPFz713h/2CKBox/yu3k9js7GuqdXdWapSiK/5JWFXL3oDPn9pBLBgatTDM7nebzUYV2xI/fTnMx0jgL6h/BcWjAn04151ZmQVzFl8uKljBKCzPjfTd+7s8bY5ArqVv6Z8sjanYwQwIk61aM6g4ABug4CDx0+/sjzdYGIRAVx9R9tKNnLLswmC4PP59uX6OK5fYND9q6//JJ/8+7YBMf//5heXXugviQCu//5xBghAAAIQgAAEINAlgW4VATQ2afcnFvzwe97ZQg3F44lFFMuyLQarTEyNiPeYe1d07x5+JEneorMATGZ68bKj9vpJvSPd130wWcDn0Qz76erkpT+nnJvP36+n51sLh4YHqi87Airr9EtWJqXl1rIMGxfp/uS9fUY93HkWwI4jRV9tSCUIIjLQ+d2nh7ef53BK+edrTzdpDGaakUuEUSEuix8ZLLu4+sDaHVm/7Mtr0hqtVkYi5nu7yd94fEinWf3tJ8wqbHj58yM0zXi4yB6e1qtvT+718vbDhSs2ptlfXj00rZdKIXp2yYHkzOrSKq19x7vYcLfIIOdXFly49K5jRSu3nK1paGVY1lkpHjMocN6UGMH5F1/ltfqFb+8hCMLPU/n0/X2CfbmZDizLnsyo/v7XjMIKjdFkFQmpAG+nuZN6JsT53LDUo0u/opf9MCKA6zfEGbqBwKqtGdffitEDr3GLOEQA14+PM0AAAhCAAAQgcOMFukkEwLJsZZ12z9Hc3w8WZRZpzVZuK3uKx+NKl9l2tndW8ofEeU4fGxUX6ZmYVnYrLgQwmqyvfnF0w54cgiBmjo147/wjemJ65ex//27bJo168/EhM8ZGXDqMzs2WvP3xX6ptZaLth5ebjHtyttWNa18IsPr3zFe+OMLtlBbp/svHd9kXkX7w/cmVW8+aLTRJcgXn7C/kVUrx+g8mhflzcYOVZh57e8/e4yWsbW0CRfEsVoZlWW83+UfPj+wf7XXp6/eks9V3v/i71cr4eSpeezTBvuhg1dbMxcu4q08cFvLaI4Nd1ZLJT25Kz6vv2Jz4Hh7fvTHeSS4yW+j/fX3ix22Z9oII9md7Ho8cMzDwf08Otc/5LyjTjJ6/3j6n9OPnR0aHutIMu/1w4UufHda3mnk8UsinzFau3JRExH9lwaAZYyLa583e+F/FLl2xUwRQUGkYP9B7zCBuMrPZTO88Xr71cHnHWQABbsTU0ZHurlzN+dKKxo/X5ukN1vaFAHUay11DVLcNjrKVvjfvP1X22+FqzALoUo/gww4ogAjAATsdTYYABCAAAQh0A4HuEAGwLNHQpN16IGfNjvySKr1KIQz3k0cEObuq5FaGKS5vyCjQlNcaKIpM6OV+z4QIk5n59KeUgorW+XcGLvrXbX9HL1os9N6jWe+tTKmoN7/5gN+USbeJRddScbrjvZkt9KtftM0CCPFTff/GBD9PRb3G8PLSw7uOFXOlASjyzceH3D2hx6UtenXZ0R+3niUIrtJyRKCzTCLILmqsa2rbGv1PIoA/EktfX360tFpHUbyxgwKcleJDKRXlNdxr+V7hbps+upOieIdTyp96748mrVEhFY7s7x/gpTx1tjoxvYpl2TGDAj75921Scedlz1cZASz+8mhSRnVWUaO9HOCwPn6h/qpn5/SVigVrd2S//MVhhmHd1NLeke4CPpVT3JhX2iSTCB6bFffwtFgBn3dpBKBrMd/z4u8Z+VysMLyv3+BY79Ts2kMp5S0GS6i/au17k1xU3BLcm//oEAH4PPHWttR8rbOCr5ZxN84QZJOOqddaO0YAJrPZ1YkvpLisxGQhyuotNEOcWDlNrVaNnb+6rNbkpiRVMq6eOc0Smhamvpm+d2LUWwuH2MsBYiHAzT8kcIc3XgARwI03xxUhAAEIQAACELh+ge4QAVgs1sNJhV9uOJOa2+SsFI4f7Ds+ITjIRyWTiVmGqWvQpmTXbj1QkJzTxCPYMQO8okOcN+wrLqpseWBi0CN3D7x+xEvPYLEyB0/mffpTelWj+b/3+E0an6CQSwR8Xvse5tdwUZZlf/w986NVSc16k1DAGxznE9/Ds7BMs+dEcYvBYq8O+ObCy0QAXEn8Sd/Y395PHRX+9P19ztWC3rQv79Uvjtgn2P9JBJCcWXM8rdJktvIp3qOz4miGff3LYxv25DC2nZa3L5smFQu+2pD26U/JBqPV213+7Jx+w/v4avXmX/fnkSQZ6K0clxAkuWSvrKuMAEwWeueRoueWHLDffNavD3Kv7gWUwWR94OUdJzOqpBLB/Gm9FkxX/juwAAAgAElEQVSPFQqp5Myau1/YStPs6IEBrz+W4O0mvzQC0OhM4x/dUNPAZR/Pzuk7dVS4SERtPVDQpDXyeOQDd0Y7yW+NrdraI4CgQP8vVh/aebSEYTmi9kMqEc69M27G+Jj9J/J+2Hy6vEbPErbOPn94uDr9+O5dIqHoxQ+3nuDymouGpFwinHV7zIPT+iECuIZfVXzFQQQQAThIR6OZEIAABCAAgW4m0B0igKrapm82JG86UGalmUlD/R+eHuuslKTnVpwtaJKJyYTe/q4u6uOpJd9uSk/O0TjJBa4qUU2jUddqDfVRhAVdbQn9LnU8y7DVDfrsoiaDiY4OUgT7u0YGyIfG+4YFeQkFXds7uuN1G7XG979L3Lgn177xO7fRO0ksvDv+0zXJtlkAvDcfT7h0FgDDsCETv7af583Hh9x3Bzffu6xaN2bBepOZ25b5TyIArsK8ybr9cOHZgvoWg6Wx2ZSRX1dTzxV8DvBSbvtimkwiSMute/i1XXVNrRRFejjL/L0Ubs5SN5V0eF/fofG+bZvRX8x3lRGAvUDApeUAc0uaFry5u7iiWSigokNdPVxs5Z1ZYvfxYppho0Jc3n5iaFyE+6URQIvB8tjbew4llxME4eIkDvRRuaklrmrJoFjvEX39Lp2t0KVOv5Efbo8AYqJCi8tqsgrq7JtEtB8SsaBHiJeft3N9ozYzv0qjNXR6yHdzUQzqHUIQbGZeWUFpY6efSiWCiCB3fx+3WzcCaNYZ1u/KbGnl9idzVgpH9vX29HBLz606mlpJ2xIlgiD69nDtE+0nkfyNW0VYrdYjJzONRu42pBJRv95hEvHfeLkbOQi7x7VMZtpo5iLUazgMRvre//xeWN4c6KPc8cV08SVZ5zWc8y//Cs1wo50kyL+k1gnD/UXDkgRJ2mvu44AABCAAAQhA4BYU6A4RQFJGxRvLj2QVa4fGui68O87TTbVmW8amP4o0OjOPJIJ9FM/eFxPbw2/LgYKl6840aIwkSdgfeEjuHzJ/2z9jbNv12a5C8khCJOTFhasfmtJzWP8wite2UdM1DBh9q+XI6fJNe/PKqrW9ItwmjwiNDHTue/ePBEEoZcI3Fw6ZPCK002lpmg29oy0CeGvhkHsnchFAZa3+rkW/2tcC/EkEkF+mefvrE6cyqs4tQ+CqKrD2Kfnc0R4BMAy77VDBc0sOmq1coGDPJiiKVMiEM8dFPnN/3/b6fO03dp0RwLHUiuc/OlhZx20f3bED7fcW6O30v6eGDurlfWkEwLLs6eza17482l5igCQJW+VI/thBgW88ntCpxuE1dNCN+Up7BNC7V4TZbNFqtRc6xnYHfAFfJpUJhQKapvV6vfmShxypVCqTcdGJyWTWarWdbpsv4MtlMoFAcItGACzLllc13ffS9poGrv5FqI/kvw/GxsVErN2R/vHqNLOlbaA+NDnkwel9ndVcnci/6WhpaZn/2tb6Ru42vN3k7zwzytPd9W+6Fk57DQL7Ekt3Hi3s9OtzleehafaPk6XaFvNNGwFUN7QsW3uaIAlvV/mDU2KE5/fnu8oGdvqYVm9avzuntErr7iydMCTYvpUsDghAAAIQgAAEbjmBWz4CsFqt2w7mvvt9ir7VPG9K1LwpvfYeL/zsp5SSGqNYSJmtLEkQo/r7vvhg36rapk9+PHUyWy8S8pzkIqHw2t/Gd7WbjUaLRmcW8nnjE/xfmT9I5WRbtN3Fg2HYwynlmYXcnslqpWj6mAg+xWMYdulPKZ/YZgEMjvV564khQT5OnU5MM2zo+VkArz+WcP8dPUmSKK7Ujn54nX02wZUiAJYgPluT/NmaFK7evpP4yXvie0d6/Lwza+OeXKuVaY8ALFbGSjNNWuOZ3PqUrJpjqRVl1VptC/fas0ewy9tPDOkdye1F1/FIzqyZ/cJWq5XxcpW9smDwhCFB5yKMj1Yl2bc2aC8HeKVZAPmlmvlv7CqqaFYpRE/e26d/NLehADdhwWglSEIi4gd4KeVS4aURAMOwZguta7XkFDekZtcdP1OZXdTQrDfRNOfw3evjR9oKE978R3sEEB4WuH1/xqHTNZ1mAUjFwtuHhgztG3Amu2rbobxq29qHjoeXi/SFh4byKN6qzclJWbWdfiqXCEYPChozOOymjQAYhrFYLGazmdsnnE+JhEKB4ELJCZZlSysbZ7+4014CM8xHvPihmH7x0cdPF+04nNc+C2Bkf7/h/cPtUUj7YTSaLFYLTTM8khAIBCKR6P9dv8MwjMlkMlssPB5PLBYL+Bf+btHqdGMf3WJPIgK85D++MdLP16vj5ViWtVqtJpOJphmSJPl8vuhcYU+qbSv1m38o3up3+MXa1CWrTl1bBNDe9ps2Asgqarj9sV9IkugZ4rr2/UnXGXHWNrb+57ND6bl1wb5OT9/fb0DMRSP5Vh8JuH8IQAACEICA4wjc8hGAyWTesCPt458zScKycHbcjHHRP/yW8dXGdCvNzB7teyitsahSHxOifGFub5mYWr7h9O5TTbGh8oemRPcM97lh3ZxVUPPhj2nFlbp+Ua5vPNI3NJir3N7V49xz+GdrUr7amGY0WdVK0XNz+4cHqGsbW19ddrRBYxAKqHlTYv79L25n+E4Hy7LRU39oNXKTXSePCJ17Z7RKLjyUXP768mP2T14pAjBb6A9Xnvr6lzMEQTwzp+8Td8drW8yvLz/22x95tK0WgH0hwM6jRSczqqxW1t1FOnNshLOT+LvNGe9/n0gzrK+HYvGjg0cPCOh0SyWV2rGPbDBbaD7FmzIqbMbYCCvNvPDxwbJq3Z9EAHu+mqGQCT1cZFaamfPS9uNnKkVCasaYiMdmxcmlwtIq7bpdORSPDA9Ujx0U6KKSXBoB1Da2frvpjMFESyX8KbeFRQQ6p+XUPvHuPvt1lzw7curosK72yz/y+fYIwMfX598f7DiU2sTa5pu03QzLUhTv0RnRj8yM+2VP1rL1Z6obTNzPzn+AZVmZmHfw2xlKhXzqonUZhfb5FBe+zueTcyZFvTw/4SaMAFpaWs/mVqTlNVbUm5q0RouFFosErs6yIA/BkHg/X293kuT+Wrt8BJCSt21/hr20BEEQowaFjhgYZY8AWJbNzi9NPFNVXGNu0hrNFprikU4KsbeLMD7SJT46UCTi6kRYrdazuRVHkgutttgoPNDFRSU9W9icV6bT6k18Ps/TVTo01r1fryChUNDQ2JSclvfi8uwmrZEgCA+16KW5ET3DfUOCfLnCjQxTXlmfmFaaW97a0Gwymq08HimTCD3VwrhwdZ+YQIVc+jdOU/pHBu7Nd9F/PAJo1BqzCxvKqrUtBqtSLgzwVkaHup3bo4Rm2PIandnCkAQhEVNernKCIDQ6U0MzN5ZEQp6rSmJfu9TYbMwtaSyt0rUaLU4KUYivKiLQWSTkUqROEQBJkhW13C+7QiZwV0t5PLLFYGloNpjMjFTMd1VJRELKbKELyjQF5Zq6xlYej3RzlkYFuwR4KUmS1Ldadh8vqm5odVaKE+J81EqRbUNWQiykXLib4etazY3NRrOFEfBJLze5yFa3Jbe4Mb9Mo9Ea5TKht5s8MsjFTX1rVF29+UYr7ggCEIAABCDw1wjc8hGA2WzZtDt9yZoMmjY/PjN29u291u7IXLYuTW+wjujtnF7QXNNkjY90fvFf8TySXbYu5Y/kxiAv8biEoACfGzcdt7RSs3l/YX2TYXCs++uPDPD37fxW/Co7s7C8edH7++yT2MUivkoh0uhMRpOVILiXPO8tGtYz9PKN+nRNyierk+yPeeEBaieF6HRWjcXa9iB0pQiAZtiPf0xatu40V1AwwHnq6LCKWt3e4yXVDS0se2EhwOZ9ea8tP6rVmxUy4ch+/v5eisQzVUmZNQTLDoz1fu/p4X4e3F50HQ+aZsYs2FBU0UwQhFBAuTtLWwwWH3e5vVZ/x1kAe0+ULHr/D3u9wz5RHn2jPF94sD9Jkht25778+WGzhVYpRP2jvVzVknPlAHOKGwV83vQxEc8/0E+tFF8aATRpjXe/8HtOcSOPRyZw9RQ9Kuv02w8XthgsbmrpD29NiAr+W2pDXGX/Xv3HOm0KmFPW2jdS3Tucm5drodmUbM2Jsw0ddwRQSemEOC+VgluFXtfYuulQtdHMtG8KWN1oGdRDEtfDmyAIo9l6Jk9z/Kzm5twUsLS89tf9uQeSKitqW3UGxmRbn0JRPImIUsl44QHO990eMnJQ1GUjgPi4Hht3ZXz+c2r7ipUH7gidc1dftcqJppnfD+Rs2pedW6JpbmVNZu60JEEIhZRcTPp7ym4bEHzvhAi1Wmk0mjbvPfvJ6hT7SbzdFBKxoKKutUlnNVu4iQNSMRXkJVt0b8zQfhEnUzLf/i41r8Jk/10T8snIANm4hJBHZ/e3Wq0pmZVrtmWeC6EadFajmbXNAiAEfJ5UxPNyEQ/p7Tv3rhhvdxVSgKv/vbiGT6Zm1yZlVl/DFzt+RSkTTR0dxqe6tsKLJYjTWTXrd2VnFjZodCazhRYL+SqlKDLI5al74l3V0r0nildvy2IY1stVdu/EKFeVZO3O7NScWgGfN3pgwJ0jQ+VS4dHUiq0HCnJLGjVak9lKi0V8FydxXIT7wrvjVQpRpwigsFzzv28SCYIYFOv94F3RcqkwJbNm/e6ckiptVLDL/ZOiPF3lK7dkHEoqq2ls1bdaeCQhkwq8XOSTRoRMHxPepDV9uiY5t6TJ10M+Z1JPPsVbtfVscaXWzVk6e3zkoFjv3w8WbDtU0Kw3x4S5zpsSY7Ey32w6cza/vk5jMBitIiGllIuCvJX3TOgxKO7GRfDX2bn4OgQgAAEIQKD7CdzyEQBNM/tOFLz1zcn6RsOsccELZsTll2qW/pSSktPEp0iLlRWLqLvHhTxwV6+s/NqPVydlFrfwKVIs4nf1n2vX0/c0zRhMtKtKOHN08MMz+shl1/gOhGXZE2eq3v7mxFnbo3L70TvS/aWHBvbt2TYf/tJb1bdaXvrs0NaDBe0/mjQ8ZNvhQuZPFwIQBHEgqey1ZUdLqri14kIB5SQXervL80s1LQZL+yyAc3sBrPgl7Yu1p9szBftVQv3VLz88cGi872XLUB1KLnt2yYH6JoP9w4HeyhceHPDoW3s6RQDFlc2vLz92MKncPlO3T5Tnd2+MV8qEBqP1551Zn6xO1tlWHNgPikeO6Of/3Nx+EYFqkiQvjQBomtl7onTJj6fySpo6Knm6yh6dGTdrfKTo+tbKXs8g6dJ3O0UAJTWmuXeE3j8pxrYawrxya9aKTdkdI4DYQN6T9yf42WKvrLyyx98/pdFb2iOABq318Ts9Zt81jCCIZm3rup1nl28uvAkjgNq6xtVbz6zbW1ynsbAsKxZSYT4CZ6WgpNpYXm+x0twAiPCXv/NE/5gewZfOAoiP7bFmW/oHq8601wJYcFfQwzP6ujirDybmffJTakaBxv5uv0eAODJArWs1n8rWN+tNPJL0dJHeNzFi/ozeZrNl3Y6M/32fah/t57bhoHg8qYRvttAGk7WtyAhBjO3v/P7zE48mpj++JLVjqUWpmD9lVNgbjyXkFNV/vOrU4dRqo5nmkaSfuzAyQMGyZHqhrqbRxLCsk1wwe0zQY/cMVMpRPrBLvxxd+7DZQnf6i6tr37d9miRJqbjLK8sqa/UffH9y94niVqO1R5BzTJhbSnZtQZlGJOBNGhH61sIh5TW6L9ae/vWPfLGYP6Kvb6ivevW2rGa9cVAv74X3xMf38EjLrV22LvVEWqXRZA0PdPb1kGcWNNQ0tJzb9nX2+B4vPjQgp7ix40KA09m197+0jSCIScND3ngsQaUU7z1R8tGqpKyihoExXi8vGGQ00a8uO5Jd1OjiJJ48ItRgsm7al2syM2F+qmUvj5FJBAvf2ZucWRMWoH51/qAAb6fPf07ZsDtHKhEsuq/PzHGRH648uX5XjslMP3lP/MxxkcvWnt56MF/XalEpRFHBzuW1LaVVWgGfNyDGc/GjCaF+6mugxlcgAAEIQAACELh+gVs+Aji30d2ZnMr3vz2elN0UGSCfPz26X4zfsdOl2w7mFZZzFeMHxXpPHRPlJBf/vP3s6u15egMtEvJu5PO/rVY/6eMiHN7H+44R4RHBXtdTmZllWY3OvP9kyamz1c16s7uzpH+M1+BYHye56M8rG57bD+/EmcpDyeU8khzZ3z86zHXzH3mELQKYPaGHSsFNcj6bX384hauW7+EimzKKmxJvtTJZRY27jhUVVzQ7qyTjBgVKxPy0nFqTmVbKRTPGRAgE3Isvk5nmJggklp7N5zYOcFNL+kR5jujrp3YSU7zLF1xkWDa/VLPneHFVfYufp2J8QpBCJly/M5sgiBA/dUJvH/s/qRlub4WWfYmlqdm1BMEO7OU9cWiwVMJNf7VYmaLK5n0nSjLy601m2t9LMSjWp3+0p1ImtL841WhNa3dmEQShUopHDQiwzz610kx5tS4xvep0dm15rc5ZKe4d6Z7Q2zfQW3mdtbKu/7fx6s/QKQIorTUtmBr18ExuGUirwbhiQ+qnP5/pGAH0DeW/sGBMoB83/SQjq2DO4sNNOnN7BNCosz4303fu7PEcWrNu5a8pn6zNudkiAJZl9xzN+XBlUn5FK8sSMin/vglhYwYGKOWipmbjd7+m55Tq+EyLWimaPS50yoSBVx8BKOTyVz4/tPVQscHEvdjvEy57/sEELzeF2UIfTS56d+VZ+xT9XqHq/y3sH+jr3jECcJLxJw8LGN4vwGA0r/49MyW3yWLlfqcCvWQ/vzfJYjbuPJK/5Kcs+9YbKoVg7sSgIX1CegS5btp79v2V6Xrb9JboYPncST3ie/oSLJmYWvTV5pySaq52g4ezaPl/R/SK9Pt/ixFc/cjBJ28egd/253/8Y1KJrbre4kcHRwY6F1dqn3p3n95gcXYSr3t/cpCPU3Zxw2drUvYeL5FK+FKJoK7JEB3q+vjsuOF9/c/N0v/i55QftmRo9eZ+PT0XzIgN9HbKKW5csz2Tz+OFBahfmNc/v1TTpQigolb/1orjZdU6D2fp47N7+3kpymv0colApRD37uFuMFo7RgD9Y7w27M557/uT+lbLzLER4xICf/gt43BKuatK8tHzI/kU78VPDpVWaaUSwXuLhoX6qxs0xte+PJpX2qSUCxdMj31sVu+bpy9wJxCAAAQgAAGHEugOEUBDk+7HLWlrdhW0tFqGxXvNmxIT7KuqqNZU1+v5fCo8QM0XiPadKPh5Z252sS7QSzpqgK+nq/JGdrOAT3m7SiICnT3cVXwU+rqR9N30Wg4YARgMhm83py1bf9b+oN4/UvbCvCFxUdzjMcOwReUN2haLkCIEAp5KIXZzUV59BGA0WRd9cDg5u97+ut7bhRcV7GzftqNZZ0zObeEmGBCEp7Ng0ayIyWPiO0YACb2cF93bJy7Kj2HYdduSlm3MqW7kpqV4usrWvzfey0NVUVE9cdGeFgP3h16u4k+f7RfXM6yhSbfs5+M/7uTiNoIg3JyoMD+5Us7FcFq96WyRvrmFu+K5ogaL/xV6951DhMILlQ676Yh2xGa9//3JNdsytS1mhUwQ38NDIhZYaeZwcrnJTIsE1JtPDJkxJsJiZU6drXpj+bGcYm7ikreb/MEp0bPH95BJBFq96fXlx7gklyWfmdPn/kk9neQik5kuq9HZ9qDhe7nJujoLQCkT/ufTQ4np1STJXUsmFQj4lK+HfOygwDuGBdc2GjpGAEPifVOzaz/44eSxtMqeIa5h/qrT2bUlVdrbhwS98OCAg8nln6xOamw2xkW4rfrfRIVUaLEyH606tXxDmlBAjRkY8PlLox2x19FmCEAAAhCAwE0g0B0iACtNJ6WXrth45nhGvURIDY51HzPALzLYTamQMAxbVas5nla172R5bqlWKRPcNTLg/jt6uqo7r07/W/uCx+Px+Xys6f1bkR3q5J0igPwKw9j+7qP6uHEzMizMnqS67ceqO84C8HWh7xoe6O7MVRQrrdYu3VTaYqDbZwHUaiyTB8hG9A8hCKLFYD5wunbb8YaOswAifEUTB3t5uHBfzyyoXftHHUFSvy2d5u0m7zXtG10rs2rxgKEDY//WLtA0a5evP/3tb3n2Yn4TBzo/88CQ4IC2xS/2dSLtv2KXrwVwhYUAzbrWZ5YcS8trWxvi6yaQiwj73BWWJWi27S9JpZSaMjJg2u0DOkYAdw3zXnR//wBfd4IgDh0//cY36QWVtsp/LtL1743383apqa0b89h2fSsXAXi7Sb58YUCvnuHlVQ2f/Xh0w35uCTpJki4KykXBbR3KXZEgaKZt19Jz2jNv85wzY5RIJPxbbXHyf0Tg7a+Pr92ZrW+1BPk49Y/2FIu4eU9WK7e5B0WRI/v5j+zvb7bQ+0+V/ufTQ01aE0EQcqng3tujHp/dWyETNumMry87tuVAPksQ/31o4KwJkQopN040OiO33S2PW5uQV9p02VkA4xOCXn90sLuLbPO+3I9XJ5dV6+wLASIDnQvKmw8ll51Iq8otaWzQGg1Gi1DApQAfPX+bu1raKQLQ6EwrNqZ9/Usan09JRPxWo4Wh2TceT7jztrCft2d9vvZ0k9Y4IMbzhzdvF4v4NM18/Uv6e98nCvi8Ef38V7w69h9hx0UhAAEIQAACEOgOEQBBEPoWwx+JBau3ZZ8tbCZYwsdNHODt5KySWq1MRU1zYYWuWW9xdhKNHuBzz+09I4M98DSOoX9LC3SMAB5/Y1tqgU4upmRi7sU1SxB6A6030B0jAH2rWSHj821vti0026i1MCzRHgGU1ZkVElJmqy7OsGyLkdEb6PsmRr25cIh9RwCrlZFL+HyKe0g1WejmFkalEG65sRGA0WT6btOZz9elG2z1L2OCZYsfHRbf09f+u5x2tvBQUgnLEjyK5+2unDwqpqKmudOmgFeqBcCyxOPvHDyVWWufBfDAeK/ZkwcK+FxBdYZhzGYzj8ejKIrP56nkIrGI3zECmDrCd9H9/fy8ufDlWGLq4q/T8yu48haXjwBcxZ8927dPXFRtfdNX605893sZQRA8Hjm2v8fcyVHurs72K9K0lWVZHo/i8XhqhdBZrcDfV7f0b+uVbn7175nL1qVW1eu93eTvPzM8zF+t1ZsOJZc7O4klYn58Dw9nJ8mZ3LqXlx7OKmoUiyi5RFivMfi6yxfMiJ0xNoJh2f99k7h2Z7bFQg/p7fPqgsGh/uqSquaXPz+sb7GIRPwvXx5d09DaMQJIy6n91ys7zFYm0Ft5/6SekYEu63Zl7TxabLbQ9gjAYmHyypqqanVeboqeoS4anenpD/bXNrRKRPy3nhgyONanUwTAsOyuI0Uf/HCqqLKZ+0VkiZ6hLm88PiQuwmPP8aJXlx2raeDW5nz3xoS4CPfGZuOCN3YnZVZLxfwZYyNeezShW3YrGgUBCEAAAhC4+QW6SQRAEISuxZiYWvzL3rxjZ+pbbXW5bEvuWZoh+DzC2008cUjAXaN7BPk4Y8/tm39c4g7/XKA9AggO8v/q5yMb91d2rDlHEIRMTD40NWbWhJhDSQXLN6QXV3L70nc8/N0FP30wneLzX/1k1+5TtZ0KNqjk1H13RM29K3730dzl606X1XJvtjsesWGK954d76KS3rBZAOdrAZzKK+eesUUC3sg+njPHBAb5OheW1n+1OS+ntJllWIIk7xqifu2pu65+IYCTUvHuN0fW7ynUtXLhgq+75MkZIWOGRmt1LZv2Zp/KbuELeBIhFeAufODOaJWToksRQGVV9ehHtxtttQDEQrJfhGLyyNBJt/XaeSTvteWnNHrb7ABXyYxRflNHR/IpasfRosSzDSYzIxbzlWL6iXv6+3m7IALoln8hlFRpX/n8yLG0CpIgIwLVvSM9sgobSqt1FEWG+qmWvzK2trH1hU8OpmTWyKXCKaPCwvxVS1YmafSmMH/VE/fEjxsctPdEySc/JueWNAqFVJif2t9LkV+uKSxvZmh2WB/fFa+OzS+/qBZAcWXzi58cysiv51M8hUwoElJavanVyA17ewRwMr169bbMxmaDk0I8bnAARfG+/zXDvg3tyrdud7tkFgBBEGXVuk9WJ23el2ffl3T+tF4PTevlqpI0NhsW/m/fybPVDMP4eih6hriUV+tySzUWKx3o7fThsyPie1zjzjjdcjCgURCAAAQgAIEbKdB9IgBbpTe6UaM/nlKw/UhRap6+XmOmKDLERzEiTjkmISIs2FsuFeEf0zdyeOFaf5NAewQQGx2ubzXqW7knzI4HSRJKmVAmFRpNFm2L2WqrUdfx4PMJN2c5yRVNNLQY6U4RAI9HyKVCuVRoMFl0erO9Tn7HQyggnZ24fcVvWARgK1WoX/nbmZXbcpu03JOzSMCTSwVCAc9soZv1FvtNRgYolr00ItDP8+ojABdndXFZ7atfnjyRXm2xMjySVMr4MqmQYVhdi8loZgmScFYI5k0OfXD6QIvloh0BrmYWwOhHt9l3tSRt+7FPHRX6yoKE6jrtt7+cXrOr0GSmeTxSJqbktlncLQaLwUSzLLc74IMTfefPHqJUSP+mUYTT/rMCNMOm59Z9sjrpxJkqC82IBJTZQtMM0y/a+9X5Az1cZS99evhAchnLEgN7eb23aJhQQH23Of3rTWcIgugd4fH0/X1iI9x3HSv6+pf0vJJGliD4FM9i5baWHD0g4KWHB/p7KrOLGzrOAiAIYvO+3Pe/P6WzrUxRyIThAeoGjaG4UmuPAFQK0XvfndxzosRkpqViPklyA1IpEz4zt9/d43s0aDrXArCXZV215exnP6do9SYXlfithUPHDAqkeNw/LfJKmj7+MXnfyRKLlREKKKuVIUgiKtj56fv7DY33FfC7tofiP9tZuDoEIAABCECgOwl0qwigO3UM2gKBPxFojwB694r4Z6FuZATAbYehbf3jWM66PYXphVqjbUVA++HmLB0VJ3vknqF+Xs4kSTpQvOQAACAASURBVHYpAmAYprKm6cdfT289Vl3TYOBWY58/JCIqLkR+z4Tw24b0lIqFBoOxS7MAaJp+d/nuTYfrm7TcTAr7poBvPj6EZYnaBs2Ogznr9xYVVLR03JeOe6PrLbx7XOj44dHOKjlSy392hP+tV6dpRttizittyi5qbNab3JylPQLVAd4qpcy2ql9vsli4R3qhgFLKhSRBtBqtLQYLyxJ8PimXcK/xz+3A16g1Zhc15JU2GU1Wd2dZVIiLv6fSSc5tjGKlmXN1+AmCS5TUShFBkK1GS25J05ncWpIko0NdA32cWIa10qxQwFNIhTyK1LdaKmp1mQUNlXV6brtKT0VcpLu7s1Qs5DMMa78lPp9USIXtW6jY7srMMNwemQq5sH1rVYZh7WfLKmqoqNW7qiRBPqrwQLVCKsTz/986rnByCEAAAhCAwJ8LIALACIHArSewYmPau98leqgpYZc3I/+LG1teRzMscQPKAdrvmyUIq4XWtRjLK2sLS6qqahosVtpZpQjw8wr083BRyyXiti0hrVa6vKqettUOFAr4bi5KkUjYrG1paNK1E6idZE5KmX1lEMuyJrO1UaPPL6ooLqtuaNQq5BJfb/eQQC93V7VUIrRXB2BZVqtrrW/U2k+ikIvVKoWAz3WD0Wiqa9CaLVwwQVE8Xy9Xvu0rBqO5UaM3GrlybiRJKuQSNxcn+6nMFqtG21JaXltQUlXfoBHw+d6eriGB3p7uarlULBBQeP7/i8frTXk6mmFpmsudeDyS4pFd3TWWKyFJM9zv4dWdgeGe+bnfCz5XbuIym7YyLEvTLGPbMpbHI/kU7893nP1z1Paz8UiuVMeVtom9KXsGNwUBCEAAAhDongKIALpnv6JV3Vvg+18z3vjq2GX+8X7Dm80SBI8kN7wzJD62x428OMtyjyj2jQAIkrsH+9HxHtp+avujjpsFtH/m0gdsliXsJ+bCBoIgeaT9zJ2adtkz25/qL3ty2x+3/6jz+WwNaZt5QJLcEyCe/G/kWMK1IAABCEAAAhCAgEMJIAJwqO5GY7uJQFVNw8HjGTdJY1QK8ZgRfVFl8ybpDtwGBCAAAQhAAAIQgAAE/kQAEQCGBwQgAAEIQAACEIAABCAAAQhAwCEEEAE4RDejkRCAAAQgAAEIQAACEIAABCAAAUQAGAMQgAAEIAABCEAAAhCAAAQgAAGHEEAE4BDdjEZCAAIQgAAEIAABCEAAAhCAAAQQAWAMQAACEIAABCAAAQhAAAIQgAAEHEIAEYBDdDMaCQEIQAACEIAABCAAAQhAAAIQQASAMQABCEAAAhCAAAQgAAEIQAACEHAIAUQADtHNaCQEIAABCEAAAhCAAAQgAAEIQAARAMYABCAAAQhAAAIQgAAEIAABCEDAIQQQAThEN6OREIAABCAAAQhAAAIQgAAEIAABRAAYAxCAAAQgAAEIQAACEIAABCAAAYcQQATgEN2MRkIAAhCAAAQgAAEIQAACEIAABBABYAxAAAIQgAAEIAABCEAAAhCAAAQcQgARgEN0MxoJAQhAAAIQgAAEIAABCEAAAhBABIAxAAEIQAACEIAABCAAAQhAAAIQcAgBRAAO0c1oJAQgAAEIQAACEIAABCAAAQhAABEAxgAEIAABCEAAAhCAAAQgAAEIQMAhBBABOEQ3o5EQgAAEIAABCEAAAhCAAAQgAAFEABgDEIAABCAAAQhAAAIQgAAEIAABhxBABOAQ3YxGQgACEIAABCAAAQhAAAIQgAAEEAFgDEAAAhCAAAQgAAEIQAACEIAABBxCABGAQ3QzGgkBCEAAAhCAAAQgAAEIQAACEEAEgDEAAQhAAAIQgAAEIAABCEAAAhBwCAFEAA7RzWgkBCAAAQhAAAIQgAAEIAABCEAAEQDGAAQgAAEIQAACEIAABCAAAQhAwCEEEAE4RDejkRCAAAQgAAEIQAACEIAABCAAAUQAGAMQgAAEIAABCEAAAhCAAAQgAAGHEEAE4BDdjEZCAAIQgAAEIAABCEAAAhCAAAQQAWAMQAACEIAABCAAAQhAAAIQgAAEHEIAEYBDdDMaCQEIQAACEIAABCAAAQhAAAIQQASAMQABCEAAAhCAAAQgAAEIQAACEHAIAUQADtHNaCQEIAABCEAAAhCAAAQgAAEIQAARAMYABCAAAQhAAAIQgAAEIAABCEDAIQQQAThEN6OREIAABCAAAQhAAAIQgAAEIAABRAAYAxCAAAQgAAEIQAACEIAABCAAAYcQQATgEN2MRkIAAhCAAAQgAAEIQAACEIAABBABYAxAAAIQgAAEIAABCEAAAhCAAAQcQgARgEN0MxoJAQhAAAIQgAAEIAABCEAAAhBABIAxAAEIQAACEIAABCAAAQhAAAIQcAgBRAAO0c1oJAQgAAEIQAACEIAABCAAAQhAABEAxgAEIAABCEAAAhCAAAQgAAEIQMAhBBABOEQ3o5EQgAAEIAABCEAAAhCAAAQgAAFEABgDEIAABCAAAQhAAAIQgAAEIAABhxBABOAQ3YxGQgACEIAABCAAAQhAAAIQgAAEEAFgDEAAAhCAAAQgAAEIQAACEIAABBxCABGAQ3QzGgkBCEAAAhCAAAQgAAEIQAACEEAEgDEAAQhAAAIQgAAEIAABCEAAAhBwCAFEAA7RzWgkBCAAAQhAAAIQgAAEIAABCEAAEQDGAAQgAAEIQAACEIAABCAAAQhAwCEEEAE4RDejkRCAAAQgAAEIQAACEIAABCAAAUQAGAMQgAAEIAABCEAAAhCAAAQgAAGHEEAE4BDdjEZCAAIQgAAEIAABCEAAAhCAAAQQAWAMQAACEIAABCAAAQhAAAIQgAAEHEIAEYBDdDMaCQEIQAACEIAABCAAAQhAAAIQQASAMQABCEAAAhCAAAQgAAEIQAACEHAIAUQADtHNaCQEIAABCEAAAhCAAAQgAAEIQAARAMYABCAAAQhAAAIQgAAEIAABCEDAIQQQAThEN6OREIAABCAAAQhAAAIQgAAEIAABRAAYAxCAAAQgAAEIQAACEIAABCAAAYcQQATgEN2MRkIAAhCAAAQgAAEIQAACEIAABBABYAxAAAIQgAAEIAABCEAAAhCAAAQcQgARgEN0MxoJAQhAAAIQgAAEIAABCEAAAhBABIAxAAEIQAACEIAABCAAAQhAAAIQcAgBRAAO0c1oJAQgAAEIQAACEIAABCAAAQhAABEAxgAEIAABCEAAAhCAAAQgAAEIQMAhBBABOEQ3o5EQgAAEIAABCEAAAhCAAAQgAAFEABgDEIAABCAAAQhAAAIQgAAEIAABhxBABOAQ3YxGQgACEIAABCAAAQhAAAIQgAAEEAFgDEAAAhCAAAQgAAEIQAACEIAABBxCABGAQ3QzGgkBCEAAAhCAAAQgAAEIQAACEEAEgDEAAQhAAAIQgAAEIAABCEAAAhBwCAFEAA7RzWgkBCAAAQhAAAIQgAAEIAABCECAzM7OhgIEIAABCEAAAhCAAAQgAAEIQAAC3V6A1LaYu30j0UAIQAACEIAABCAAAQhAAAIQgAAEEAFgDEAAAhCAAAQgAAEIQAACEIAABBxCABGAQ3QzGgkBCEAAAhCAAAQgAAEIQAACEEAEgDEAAQhAAAIQgAAEIAABCEAAAhBwCAFEAA7RzWgkBCAAAQhAAAIQgAAEIAABCEAAEQDGAAQgAAEIQAACEIAABCAAAQhAwCEEEAE4RDejkRCAAAQgAAEIQAACEIAABCAAAUQAGAMQgAAEIAABCEAAAhCAAAQgAAGHEEAE4BDdjEZCAAIQgAAEIAABCEAAAhCAAAQQAWAMQAACEIAABCAAAQhAAAIQgAAEHEIAEYBDdDMaCQEIQAACEIAABCAAAQhAAAIQQASAMQABCEAAAhCAAAQgAAEIQAACEHAIAUQADtHNaCQEIAABCEAAAhCAAAQgAAEIQAARAMYABCAAAQhAAAIQgAAEIAABCEDAIQQQAThEN6OREIAABCAAAQhAAAIQgAAEIAABRAAYAxCAAAQgAAEIQAACEIAABCAAAYcQQATgEN2MRkIAAhCAAAQgAAEIQAACEIAABBABYAxAAAIQgAAEIAABCEAAAhCAAAQcQgARgEN0MxoJAQhAAAIQgAAEIAABCEAAAhBABIAxAAEIQAACEIAABCAAAQhAAAIQcAgBRAAO0c1oJAQgAAEIQAACEIAABCAAAQhAABEAxgAEIAABCEAAAhCAAAQgAAEIQMAhBBABOEQ3o5EQgAAEIAABCEAAAhCAAAQgAAFEABgDEIAABCAAAQhAAAIQgAAEIAABhxBABOAQ3YxGQgACEIAABCAAAQhAAAIQgAAEEAFgDEAAAhCAAAQgAAEIQAACEIAABBxCABGAQ3QzGgkBCEAAAhCAAAQgAAEIQAACEEAEgDEAAQhAAAIQgAAEIAABCEAAAhBwCAFEAA7RzWgkBCAAAQhAAAIQgAAEIAABCEAAEQDGAAQgAAEIQAACEIAABCAAAQhAwCEEEAE4RDejkRCAAAQgAAEIQAACEIAABCAAAUQAGAMQgAAEIAABCEAAAhCAAAQgAAGHEEAE4BDdjEZCAAIQgAAEIAABCEAAAhCAAAQQAWAMQAACEIAABCAAAQhAAAIQgAAEHEIAEYBDdDMaCQEIQAACEIAABCAAAQhAAAIQQASAMQABCEAAAhCAAAQgAAEIQAACEHAIAUQADtHNaCQEIAABCEAAAhCAAAQgAAEIQAARAMYABCAAAQhAAAIQgAAEIAABCEDAIQQQAThEN6OREIAABCAAAQhAAAIQgAAEIAABRAAYAxCAAAQgAAEIQAACEIAABCAAAYcQQATgEN2MRkIAAhCAAAQgAAEIQAACEIAABBABYAxAAAIQgAAEIAABCEAAAhCAAAQcQgARgEN0MxoJAQhAAAIQgAAEIAABCEAAAhBABIAxAAEIQAACEIAABCAAAQhAAAIQcAgBRAAO0c1oJAQgAAEIQAACEIAABCAAAQhAABEAxgAEIAABCEAAAhCAAAQgAAEIQMAhBBABOEQ3o5EQgAAEIAABCEAAAhCAAAQgAAFEABgDEIAABCAAAQhAAAIQgAAEIAABhxBABOAQ3YxGQgACEIAABCAAAQhAAAIQgAAEEAFgDEAAAhCAAAQgAAEIQAACEIAABBxCABGAQ3QzGgkBCEAAAhCAAAQgAAEIQAACEEAEgDEAAQhAAAIQgAAEIAABCEAAAhBwCAFEAA7RzWgkBCAAAQhAAAIQgAAEIAABCEAAEQDGAAQgAAEIQAACEIAABCAAAQhAwCEEEAE4RDejkRCAAAQgAAEIQAACEIAABCAAAUQAGAMQgAAEIAABCEAAAhCAAAQgAAGHEEAE4BDdjEZCAAIQgAAEIAABCEAAAhCAAAQQAWAMQAACEIAABCAAAQhAAAIQgAAEHEIAEYBDdDMaCQEIQAACEIAABCAAAQhAAAIQQASAMQABCEAAAt1UoCTpvjdTt9QShFjxxEuT346TdNN2olkQgAAEIAABCEDgagUQAVytFD4HAQhAAAK3lIBu1YvrFmaev2VZ4N6fR/e/pRqAm4UABCAAAQhAAAJ/uQAigL+cFCeEAAQgAIErCNCZ86Yf20C3/dRj6ri8B/yuhFXz+8awFZrzP1W8vWzWE75dgq1d+sSW/5a0f8V745bbx3bpBPgwBCAAAQhAAAIQ6HYCiAC6XZeiQRCAAARuYoGDX3w/adf5DMA15PB3I2Mvf7cXv8OPiMn7YIBHF9tVsmldzA86+5ecRg7NezpC3MUz4OMQgAAEIAABCECgmwkgAuhmHYrmQAACELi5BVJ3ub9aZmy7R+HzH815JfRyN2xMnT4zaff5n/SfN33vnapraJixtuxQtkbkGzogWILn/2sAxFcgAAEIQAACEOhmAogAulmHojkQgAAEbm4BuuC5+/avaGm7yYDpt6fP8b70jo17N7t/1nD+z1Uffjd9vuvN3S7cHQQgAAEIQAACELgVBBAB3Aq9hHuEAAQg0I0ETn75/egd59cCuEec+mZoROfWmTe8vmpe8vk/jYrLe7dvV1cBdCMwNAUCEIAABCAAAQj8ZQKIAP4ySpwIAhCAAASuSiB9r/t/i8+vBZA8/8m9rwRf/L2LVwEMnz9r6x2KC5+gzTknk5b+VrSr0FBjP4tYGBHsMefOvg8Pcuk423/3h99MP3T+ewFR6UsHB7SfhTbX5OesP5i//oQup8lstCcSYqGHr2LO+AFPjvJ2oq6qKYSxdvdvp5cerEmtNTebL5xk5oCoOXdGXFR7wNywe3PSRZ9UCmPD/B6+t++c0A6tIwii/Fi/xzJzbCcb++ScjaOFRFPlqg3Hlh7S5Ghtf6qUDB/W860ZcbFq2/9yZ058c3tNWpOtGWJhbE+/5+cPm+x1uTZc/W38GQBdk5O+Ym3OqsLWGvtFCcLJVRIX4T3jrt4zI1QdeoEuOZ74wW9Fu8oNNfabF1Ie/qrLIl/or7YiEdx339iQv7XI1kEU5RHk8eSMAe293Jyf+v43Z1flG+zyTr6qO8f1ffuOwA5916EkZNuWEBefUyyM7ROxZP6A/nZJ+3F8u/KdStt/SV5Zeu/z3KAx5Ow++twvZQeruMbOefmhz+17Sxg1aScz1+8vW9/BQawWRgRfplsvtM434tQyW+zVUrlqzbEP9mpKjARB+W3cPA7lKq/utw6fggAEIACB6xJABHBdfPgyBCAAAQh0XaDgubsvrAWIuHfyqVnuHU9y8SoAl2/XT5nR/kxZm3rf80lbmq5wTd/AjW+PHnv+ce6KEUDhsaEvZqadDyEucy61y+dvTJlzITC4/OVq9m4Z8kVtzfkJDZ0/1GGCw59/0iMu5veXB0QIz5+gQwRAjByqndow+tnMk/Z8oeMhVLy9ZNYTktT7nknaYn+6vuigZvxn9reDJB3/rGu3caV+bSl+85W9H+RfsdsnPz1n9UhbY/68s9QuHy6ePD/4Qk7Rob8Ub381OWLthun7L2024TFycNLTQTk/bBm9qa3W40W3Ehx1asngiLazdtwVQvj8RzMGbL3cOSnJ/MVTP4w7b3UhArBFMCM1S5/f8t8L7W3LBXI2rhu6RtcWHl0OwyMu7vfFfc/fCdGhdbYhXXPsom5tzwW6/uuEb0AAAhCAAAS6JIAIoEtc+DAEIAABCPwFAmk/rBq66fzTXaf384R5w1ur5p08f5U+fWsXx7UlAOWJoxelX+ZhuOMdKf02fjNurO0LV54FUPnmQ9s/qP3ThigD964c3f/KcwFy1q3rt+Zyj6Dnz9pewrDkt3Ux3/7ZJ7lvdHxw7RgByCQBlKHkMk/4tssoFf1lupNVV2gIpfr86+lzztdQ6PJtXPasLZnzFhzbcKX7IQhC5rd19bjhFEFcTWdRirc/mfXE+ailY38FeElKqgxX6qGACIUmR9d8hR87TRhZ9miI7YcXbwwppogrPbJTireXnt91skMEIJ4weHVL4vRDHWOe8/tTFh6OWZRzYdPJy91MhzvpOBqp+S8MaPryYsbOvwV/wW8ZTgEBCEAAAhC4rAAiAAwMCEAAAhC44QL5+8OeKahpu+z5Zyr7/xrT77s7ccv5Z64Lr5QJzaoXNy7MPH+rlGTOo8Oe76cSE7rsQ+kLfygrOf+VgKnj0h/w+9MIgGjeu9nvswZCKBzez2/SIFdP7qytib9mLs2/8LDX4dKX+NQnTXo49WDHB0OlYmx/lSfRmpassU3IV32+cvocNUFc8kmxl2pST4WkSfNbuq5t7YDt9BceFztGAOev7BHlPc6bMpTVbMi5zIvx8+esX5V80WPzhTUU13AblxsUF9VxILjJ+QERHsO9KUNl/W7bhHzxhJG13OP3xZ3FLU+QDO/jGiBpTTvZkNYxQegQtVwU2divLlaMHcKpJh5quEy7hVRsjHesms5OrjzZcWJI25z/SyIA+ynt/gbdrlOamo6W/QfUvhzDZUcdIoDLGbiv3jx5MpcNGTa8voarWOGumjHM785AKffhpprPNhSfbG8g5f7tz5Ptc1gu07qOZ08YrH0h6ob/HuKCEIAABCDgiAKIAByx19FmCEAAAv+0wEXv4TuuBTDu3+L+8fkX9B2eoIiLUgNq/tv/+jCmQyPS9/r9t7jttfD5J8A/rQWgScsnIi5atU4QdPF/H967tP78aUcO1T59SaVC2w87PQnHzrp9z73eFxbAG2t3J5uGJfiJO3+SmvHC9G8Tzq/8N1f+H3vvAm7NVdZ51m3vfS7fNfnyBWgQRJjQSAgMt9FpiNg22qhRbEBbIoIg8zgNIzgCgRASCAEheEXpFlHbtPoIpFuINggy4wQkKOKQGDsYQjPQhEDu3+1c9t51mWefOqe+OnXbVetS1995+rFDsta73vf3rl1V77/WWnXt6z569VeiKPY+fJCUAPYt6b/9jz7wtA/sW1Nw0Ysu+fTeToqTn7nhse+85+wWh70Q9jtczo30FHnw8z/80zffGP37Qw/7w/c895Kzu+i9u2+/7Z/WL7z44Yax77gH4/CzvvsfX/P4vS363u1/dH08hGi5RLJIjq+M2LjtZS+/6UN7H5JYuHDoYdf/9nOfs77jjXfPta++4eqzb+QPXvPbP/6qh2ZIAHFWRmJFQzTZ0hLAeHzJJU/82X/xHY87ahjb3spDjxwOIdxz1y3W+Rcd279W5LZPPvayr+7JW2cPDsiQAI4ff+0Lv/OFTzt+ZGHVeeSxfbs2mv6FMj4EIAABCPSWABJAb1NLYBCAAATaTOD26/7oadfvvbK+4MI7rn3Gzpn/+3cBRC9mDWPf3oHd4+Li8cXPF9hdVlAkAeSgueGd77/0M3v/7VnffeoXM1/Mfv3qn/n4tZFSkP1Rg9DI/pZnw9wbYp+uYey+tE9IAPGtEIv3zPvr8OTo+85ZMHZDEHIjhWj/GQ1GwSqJfcky0t903O/P3hcf9hfJ49f+youveMxZJxKyS2L0u//8+se+78Re62hdyf6NAGdXB+w23B/Rnq6UkACSSseyX5V328ued9OH9lq94A0v/93vWvyPhASwXxZZZpP/DgEIQAACEFBHAAlAHUssQQACEIBAeQL7tlLvVYnebS97/k0f2ltgH5VPhmHsK86XjRJ2LP4iwO23fuGDn7rrEzef/pbnRcfa7zOcJwHs/2DBBT9+yd+9aN9xhmeNLG95+yuf9+nrog0F4Uv7/RJA6rjE2152ydkKc2/hfTTm/qI3DEHMjRTk/YV9tB4+nYz933TMOujuE7/6/uf/1V7HvcPw9xfJD7v+hufGT8j/2gc+cOHZwxf29llEg++r23MkgPRi+/2odyWY/RJAtEghY9Jt33Pjx//bh26+5+NfmxpnZrvfp9jfLkcCSMsiy+Y0/x0CEIAABCCgiAASgCKQmIEABCAAgWoE9hWrGdWX/bDrr3/uczKOdl8+TLEEcPLmT37f276atad+v+U8CSCzbsx0an/L3S/87WuZVbHv7xXXQXa67pMAUgLBcoNl3UhFtK9ET71RjzXf70NiFcNOu/31/G61X7xqI7PL2UHLSADphCbEkfDjFNmmEji2bnzff/nhP889sDBqnS0BcPjf8h8xLSAAAQhAQBcBJABdZLELAQhAAALFBPYVdTuF4j/8+9//vo/tvhNf+f5n3/PvwnPds891KzBeJAF87aZnvvq2W+In+Y3t848ffNbjDq4axtf+4es3Rl8KKCcBZFXUe64tFwuWV+zKJYCzZwSeJZjlRrEEkLEXI+qw39reOv+4vbZIAPt3VezqKSUkgIzvQRwaX/DwY894mG0Yp2/85InoXAIkAC6DEIAABCDQNgJIAG3LCP5AAAIQGAyB+/72+37m1t3P/y3e+V/4tz8b7bG3X/HWl777SRGK/WvLs6rKNLXMt8r7V5vbl7zykvc/59zoJL99/zVPAkjUjQUbAfZvC8/aMrDvlb6RtRFAgQQg5kYK6P7d+AUbAfbv2sjcCPDu9z//U3sDZG4ESL0nV7AKID1tvvbpp73q9tv3HNlVc5ZKAPu3qxiHjv/mtT/44odGhwLuyykSwGAuZwQKAQhAoDMEkAA6kyochQAEINA7Aife99rrf3G3Ahu/9g2P/9w79g6cjz4vvxfzvo3o8S8F5EPJkgCK16jfc+3/fsPVd+5ZzD0OcP+Re+lD/s66tH84oeMAFUgAhpAbKbD7j9xLaDT7Wif27b/7957/imPxBiWOA9QhAezbWrLw5+6PXP/Y340OEcw8DnD/FyvDIIr3d+yXFZAAenfVIiAIQAACnSeABND5FBIABCAAge4SiNdgFz364C1f2f3c3f5dADvx7Ts+MPGdubMAtu/7+teMR1ywU3BWlQBOfvajT3jHXbtfFjSMveP003T3f7bAMJIfBZyduPFjN11nPPV3f+T4vg8fGOW+xqf8LADDEHEjHff+FBipo/K377z16l+/7+Jrn/2comSV+yigDgnAMC74oe/75CsetftJvwdve9mrbvrQqb04I4Fg6SqAIglg6xPv/pPnf+rsPhMkgO5enfAcAhCAQF8JIAH0NbPEBQEIQKALBOJ7Ac76u/c+dl8EJ6677PpX3hb7V8ePvOqHL3jG7nfpN2+5+a5PfO7+W04ZhUXX6esu+0DMiH3x85/8i//iOx41v+vjN9567cdO3B0/IyB3FYBh3Pzx42/++nbcvUMHn/P0Iw8xNm+5+cQt9y2s7G4sT33QfuWhR374Ow+ubp3++N+duHt21sThZz/zjtdcsNiSoEECMATcyJg+8VUbO//Zth95wfkXP8zeuuu+T31la+dI/PBsv60b3vknl34mRnNl9eKnHHvkqve1f7jr7GkLhmEcesT17//+5+zsxNB+HGAYUZipB0988ObT2zEHD//rZ3/953bOnlgqASS+y3jo3Ne++IkvfNqR7Tu+/MEP3f6e/edMIgF04TKEjxCAAASGRQAJYFj5JloIQAACLSOQqMl3vMs787LTcgAAIABJREFUbX7jtpf9b7HXtjmRFBdd+1ezJ01cdOGR2289sVvbF0gARvJlb9qX6Kz+5OKCTLcPPez6337uc9Z3/psOCcAwKruR6Wf6MMVks72P+ZVKlv2CN/zE737XamijJgkgM67143/4/ksuCfkvlQCMlBoVt2kfvPiCzRtv21UXkABadsHBHQhAAAIQMJAAmAQQgAAEINAkgXRNfv6Pff8dL3lEtk8bX736ik9e++Uih5cVXfdcd/l/feWt8df9u9bOf/Z3f/41k6v/7V+9b2Pn3xRJAIbhnfjQu2542Wdj7/H3O3XRS5736R87N/x3J2/79L958+2fy2v7mAs+efUznx7Wn9okgMpu5DBeEsve2X6L3sXJGh987VsvueLxu/V/DRLABT904cV/f+v7vpkKbHzwmnc9/1WP3jvPb7kEYBh3fv6HL7v5xmgTQWTSHr/4dS/4zQOfOX75V0MhadlsbPKnx9gQgAAEIDBMAkgAw8w7UUMAAhBoDYH932Y3jPFrf+XFVzymyL2TX771uo/eft3Np2/fWXK/+Bvb5x9au+h7HvWq733yxQ8fh/8u962yd/qW/+tv3/Thr9945073sX3+t53/2pc+8xUXHjQM4+y598USwM4Q23fe/jv/5dbr/v707Q/uebL4ONzDXvXSp77wgiPRhwYWTWcnbvl/vnD1X3z9b//H7GSoBRwaX/TYR/zsTzw52VLPKoBdUOXdKMhA2ohtn3907Vnf/6TX/cgFO5sZoj/v7ttvfd+f3H7dHafvDgvmBe0jL/6Bp77iex5x/m6idhvrXgWwkJZ+6sjn/vymqz9+127qD61e/KzvfNsLnnTR7naSHU/KSACGYTx413Ufuuk9nzpxexjXofFFF17wy694xtMXps4eGIkE0JoLDY5AAAIQgMAuASQApgIEIAABCPSTQHFJ2c+YiWofgf2fQiih6cAPAhCAAAQg0HsCSAC9TzEBQgACEBgogRve+f5LP7MXe+qE+YFCGVbYSADDyjfRQgACEIBAGQJIAGUo0QYCEIAABLpGIHEG/uOfdMcvPfX8rgWBv3IEkADk+NEbAhCAAAT6SAAJoI9ZJSYIQAACAyXw3y//mc/f/qSdj/P99f23xL7at/Kvn31P+Mk3/gZEAAlgQMkmVAhAAAIQKEkACaAkKJpBAAIQgED7Cdz2sktu+lCGmwevee+Pv+rh7fcfD9USQAJQyxNrEIAABCDQBwJIAH3IIjFAAAIQgMAOgUwJwL74FT/4Zz90HETDI4AEMLycEzEEIAABCCwjgASwjBD/HQIQgAAEOkPgrmt/4ZO/EX11b2V80VMec8WLn/Gch+598r0zgeCoEgJIAEowYgQCEIAABHpFAAmgV+kkGAhAAAIQgAAEIAABCEAAAhCAQB4BJADmBgQgAAEIQAACEIAABCAAAQhAYBAEkAAGkWaChAAEIAABCEAAAhCAAAQgAAEIIAEwByAAAQhAAAIQgAAEIAABCEAAAoMggAQwiDQTJAQgAAEIQAACEIAABCAAAQhAAAmAOQABCEAAAhCAAAQgAAEIQAACEBgEASSAQaSZICEAAQhAAAIQgAAEIAABCEAAAkgAzAEIQAACEIAABCAAAQhAAAIQgMAgCCABDCLNBAkBCEAAAhCAAAQgAAEIQAACEEACYA5AAAIQgAAEIAABCEAAAhCAAAQGQQAJYBBpJkgIQAACEIAABCAAAQhAAAIQgAASAHMAAhCAAAQgAAEIQAACEIAABCAwCAJIAINIM0FCAAIQgAAEIAABCEAAAhCAAASQAJgDEIAABCAAAQhAAAIQgAAEIACBQRBAAhhEmgkSAhCAAAQgAAEIQAACEIAABCCABMAcgAAEIAABCEAAAhCAAAQgAAEIDIIAEsAg0kyQEIAABCAAAQhAAAIQgAAEIAABJADmAAQgAAEIQAACEIAABCAAAQhAYBAEkAAGkWaChAAEIAABCEAAAhCAAAQgAAEIIAEwByAAAQhAAAIQgAAEIAABCEAAAoMggAQwiDQTJAQgAAEIQAACEIAABCAAAQhAAAmAOQABCEAAAhCAAAQgAAEIQAACEBgEASSAQaSZICEAAQhAAAIQgAAEIAABCEAAAkgAzAEIQAACEIAABCAAAQhAAAIQgMAgCCABDCLNBAkBCEAAAhCAAAQgAAEIQAACEEACYA5AAAIQgAAEIAABCEAAAhCAAAQGQQAJYBBpJkgIQAACEIAABCAAAQhAAAIQgAASAHMAAhCAAAQgAAEIQAACEIAABCAwCAJIAINIM0FCAAIQgAAEIAABCEAAAhCAAASQAAY6B+791tejyE3THCiF6mFbllW9U0966JgnQRAsNbu0QQ18NfkQBEHofN68ihqUjFGTnyVH724zuHU3dzKeV/19yYzVp75VueX9vqraqcrQ9/3MLnX+3pfGWOYmWDVwwzAKxo3+U50cBEIQ7pLOexjp0lwIj9jdjiGT8x7yiO6GgOfCBJAAhNF1uyMSQHH+wstidINM/0O30y/kfSOPC40MmsajyQ3lj2Ka/BSaL13qBLcuZUudr5QEYiy7wq0NfjblQ/G4iSccsWnQ2l550k9rHW7QMSSABuE3PjQSQOMpaMYBJICS3MPagAqhEQj1Y69/xJLzMNGsK36KRSffCz7yDLGQJtBUOdeVXLSNT0v8acSNRgZtyURNxD5kFEszggSwFFGPGyAB9Di5RaFFEgDPypmY4lhAVFv9Xxvq2gbSdH3puv+asERm4aOb8DDtU0sU570rfOr3M/HWvR4HEqvM6hm0VVeGMOS8wJWvwmtV7OWdCYKAjQDlcfWpJRJAn7JZIZb77r6zQushNR3ma//GS6aaHah5OOEfUFf8LB9g8Z7M/sVbngwth0NgaMVY2+JtiT+NuNHIoDX/tE3TjMJM/0PkDBJAhOLY+Q+vOUcM1wYCSABtyEIDPiABJKAnao/weLb4zbLfe+eaKr2GNm7Vn3pTfKr6WbJ9z8IpGTXNIJAgMIQyLB5yV+Jtys/6x61/xAYvAuwLWAofCWApol42QALoZVqXB4UEEDJK1CSDLVF0B17VflzFXz6b81tUHVdmLIG+LXdPIKKCLoMKVi06rA2EwKAKsxae0N4U/6GN29TPOf1SpylP2jYuEkDbMlKPP0gA9XBu3ShIAAkJILH5PzxRdjhFi+5IK9mPGss/GFUat+CRtKqdkj94TWZLjl5zs8RPLHN0+YzXHBTDQUAhgaHN/7bFq9ufPGlb97h5U7SpcRX+ZEqaim9AQwhIQ0MCKDmRetYMCaBnCS0bznAkgPByHy3sj67+lmUNqgBLSB5lJ0pOu6qfMlaCuuqgCkWcPP+rPkIp4SCZu/hMqOp/3tDtiUsJHIxAoNMEVP2udUNQ5aeq63NxvKq8FaOqY/SSNnu/Z97zvHAKJZSC4dzXkADEfpVd74UE0PUMCvo/HAkgfLUbv5SH/zP8E8TXzW4Nxqt7aN32VSW8K35WjbevcVXlQHsItIFAydKucVe74mcEqlmHlY9e3mDYsq/X+XDV55D/kACGmX0kgGHm3RiUBJCZY9M0Lcsqfwvs9ESp7c5d20BROuofscxMaJtXVR/g2uZ/Gea0gQAEQgJ9va+1Ia4Gfaht6NoGaskPNpIAqt4oW+K/vBtIAPIMu2gBCaCLWVPg89AkgMRCgGgVQO9vdfXUcvWMkpj3jQxa8rfXNt/i87yMb2XalERBMwhAoGYCfb2vtSGuxn2ozYHaBqr515EeLtj5i2tnQ7sDIgE0PgkbcQAJoBHszQ86TAkgcSCZqmPnm09nyoPabmC1DRQPMT1oPXtB04luJHyB+Zb3ciPP/6Z4CoRGFwhAQJJA14u9mv2vebi85NbjRj2jSE5gye7x+l/gyCHJ0dvQHQmgDVmo3wckgPqZt2LE4UgA0fkuiaomXAjQ9dtburQrKEoVxltz6VvzcOV/oq11rGQIXfe/ZJg0gwAECgj04z5Yc4oLasXaePZvoJqTGA0XJxk9VtWGt6moo3GRABpPQSMOIAE0gr35QQciAUQVTnQEYIi+N0JvSQkgzkHJ5KuzdCweK5J4lMSVZ6TOeAlEK4FeGtc9P4fzKNzL6SEcVNfz3pT/qsYto9qrGqvMJKlzrDL+aGoThTmQeA3DQALQNJdabhYJoOUJ0uXeECSA9Gv/hOKr+7lZV/JidstIAPEwVd3SMtGVeV4RYFK8riHSdAQsl+/S9anSdf/LZ2qYLXXnV9V1Y5jZ6W7UXc97U/6rGreMwK1qrDKztM6xyvijtk38TUl8a4DaUdppDQmgnXnR7RUSgG7CLbXfGwmg4H1+Yud/SzMh5JbuJ/7IqdoGCkesebhi9vU4kxZxhGbEbqd6fJbxUFXfYm66zzLIexROj1v8b/I+RmVZlipQnbCTxyG9fEnt76UTcFroZBdLQWGfFUrbwj5UmgOZa9rTFhSuhUzEFf3Prt+Pln4ssDeXIySASj+x3jRGAuhNKqsF0hsJIB52/FZN/V9tQuS0rvkWXvNwbZAA1G5LaRVAJTOwW0bK8C/TpltR6/Y2XdLoHrGq/cwqUWHpWNUf3e3rKWXVRhH3uanU1Mmt2bH6URundwT0I670LwsJQO3VpivWkAC6kinFfvZPAijz/k0xxIbM1VlC1DlWq1YB1Bx41anUcveqhtN4+6o8q7bPey2me7VC42BLOlDMM+8dY0njBc2UlElBEISrNhJFZuLfyHvbfgtKeOoLM/0zrNnhmoerbQbWH5e+SZJpuff7ApAAap5RLRkOCaAliajbjZ5JANETZNVH87q5S49Xc4D1DFfPKHH29Y8onfl9Brruv1oa8taGtvBenlg9FtIbAdSOu3Shr9rhem+to6Vg426rcmDp70XVQAV1cl8nuT4hsg3EkADakIX6fUACqJ95K0bspQSQVxc1tepPbaa1Vn1ajRdw0D2ubvuqUtwVP1XFW9VO1c2lBZeCzKGr8tf6JF0VDu2VEyh/NkF86PQqAOWO9cxgO39HDXolOfRSCSCcP5KjFE9CrcZbMv/7tygACaAlU6tmN5AAagbeluH6JAGEt72qD/FtyUQ5P3RH13X7eRR1x1Uue0Wt2u+hfIzyFjJ3YBagg6o88yFbqFrGJPYMM/1KTp6qnEuaXdqs5FuBRtyrc1B9Y+mzvDS5Chuk7zvhTzuSCPsRJh8FVDhnumUKCaBb+VLmbW8kgHj9X/K+rgxijYZ0P1N23X5HJQDd2GucoXUMFccFujqIM8YyApnLg0u+jF1mu///vakKqmSCGnGvzkF1j6XbflO/kITk15QbCsdlFYBCmB0yhQTQoWSpdBUJQCVN/bZ0Fzytsq/wY0VV46pTRarqm/5Z1t4RIlaJf2jbI2Y8p4ll4W1ztb3JLvQsJNwUzOLrQ3ojAGcNFE+zRvKYuPAW+NCIezoGzZu3OsaKZ1y3/fovYtG6gJ7tBUACqH8utWFEJIA2ZKEBH7ouAXT9+K7o1ph4HFFVFpapooXHKjAubDPxG8izk/dIoWpcJT/FGvgo8bOFRnjP38Kk4JISAvFrV951rBPXNyU0WigNFLjUVClbZty08CSfoMxxyzxUiDHMexySD0S3hWDnLy5KxtelNihWVg0cCaAqsX60RwLoRx4rR4EEUBmZ0g6Rllyy9FU6+MKYpppZk9ml4Tc17lLHmspvVcdqbl8mX2Xa1Ow2w0FAmEDVck54oB50LMOqzjALpJlGXE0MqryE1hFUsc28J6I6sywwVhRUIrpmFysJBIIEIACtB12QAHqQRJEQuiIBJG4M6fXAIsG3uE89ZY++UfRZDpOm237VqZF+MdI2D6tGJNa+atRLV3lUNSjmNr0gUCcB4VKtzAqCOgNpaiwdpamSWGp2TMdb+jgHTeFoMqskgzJG0nF1LlIkAJkJ0N2+SADdzZ2U512UABIrrKTib19nrTWPcuPKDZZMSFPj5rkXl6ja5lsZpEtL8TJGDMPo+sackmHSDAINEsh75digSzUP3fLKKiHx6PNWn+VEQrUOpNV4zTMzHC48cyHaHdCID2KDIgGIcet6LySArmdQ0P+uSABReD2u/9WWjokVaGqNJ9IhOPkkumkKR8Cj9Eq/+BTt38NNiIhSX2Cq0AUCqgigAhSQbOdVV8arpRKtjPHyc1LrKFqNl49RsmU8U11UAZAAJCdAR7sjAXQ0cbJud0UCiF9Y21P+ydLf6688IuUGE5Hqtr8UbOMOhB5GbmTuYKzzswJLiRU3yHv8yiv1W8JfMmq6Q6C7BGRKJpm+nSBWc4BlLvU1uFTDEGH29Q2kz3Kd8zaaD2E4HQoKCaDOedKesZAA2pOLWj3plgTQv8JDR0RlbJZ5ZMmbiGXsq5rEdY5V1ec2+1Y1lrz2vO1XRRI7EGgPgSF8pLDOuiuhBecluh6XahhF9xC67df8S+yQEIAEUPPcaMlwSAAtSUTdbnRFAuhrKaKjjFxqs+TzChJA8a8xsTKl008tbft9yUhUdV9DGQ8CQgQanORIAEIZy+2UWP4dtUukuLZ7hKqB8qaoEvsF81+JfbUpXmot4XPiMawr5wIgASxNdC8bIAH0Mq3Lg2qbBBBfUN3Xbf9LS/TladvfQrnBtAOqhohukwUGVY0VjyJzoX5Jzjr8KTl0QbOCiAq+25zoFYXWzhjlKWEBAhAoT0CfNBBeYZoq7aqOW3AJLQ+zZMsC38rcLsuMsjR8mXi1Gm9wzpQBW7VN+5cDIAFUzWk/2iMB9COPlaNomwQQl89b+O23ynyzOqgtt9RaywxQ4RBlSnGFw0XhyDzi6PBHyUQSNpJYvyBsh44QgECfCOSVc0vLvJZDaLP/xb6VuWMuha87fK32tRpfik5tg3gs7YwLCUBtxrtiDQmgK5lS7GfbJIDeFydq60m11iLFvcGXw8ojKv7B5A2n6vWL4p9rjrm4t0sBJho0+3auHj6MAgEIyBCoJA3I6K0yTgr0bUkZVrMbOobTYTNMqD7LAhNGSZfEWoBW/V6QAJSkuHNGkAA6lzI1DjclAeSVWObOn5rY2mRFR1A6bMaZ6bYfjlXPKHlzoVgCaNa3kvM3/oQU/nzKux217N9jVkl6NIMABIQJlN84oORttrCfeR2Lr3tNXR7ruRprHUWt8cTjolrjyidVgcH2fykACaDO+dCesZAA2pOLWj1pmwTQtmPJVCWjfFVWfsSu2KxafpcnINlSB0BJl5Y+qmb6HD1eV6r/NbmKWQhAYCAEomJsaVXWTgmgfJqWBljeVMmW9YyodZTuGi+Zo6rN4mvuEmsBqprS1B4JQBPYlptFAmh5gnS515QEkI4nvDh2qCrLTElt/msaSJPZBKt6RikW43X9ovTYzXyATryk6scvSA8/rEIAAuoJLK3xljZQ75Mei00FUvO4mobTYVaHTT1z56zVvC9EtCcWJADdc6Cd9pEA2pkX7V61QQLo0/7/eopbfaPosxxOZd32S/5gWuJGSW+jZn36pVSNnfYQgED7CWQWM+2pcEoCjF9p2/C2VhJg4n5XbE14rPo/8ifsaslpUFuz8htqdLuEBKCbcDvtIwG0My/avWpWAlha0iT2gGnHIT1AXm2p8BPQusvXyH76MUgaT64EoJDPUid1A1zqgECDdFLiSwpDbSW+KLdgHvbygCUBpHSBAAQkCSy9bpffKSDpidrujUgA+kro9O2goHgWq6sTS9IS6RCzmc5p3lt0tdmvzVoEzfO82gYtHggJoCWJqNkNJICagbdlON0SQHwBc/wolPie/y6WZHn5qxpL3mGwVe2Un0/6LMd9qGeUzEeE8igabJnWttIlfeheUyQbhMPQEIBALwnkve1MXP2iy6NlWaqqR+U8lzpWw0nvS32QjDrPvkxoOnyO24z/c+funvElJ0EQRM/JOqBlzg0kAMmfTEe7IwF0NHGybtcgAWRehTNfNcsG04L+qm45quwkkGgy255SvLYA1c614pf2asfCGgQgAIFGCCytZJY2aMTtzEFb4qpWN3QY74rNpmZasxtPkACaynuz4yIBNMu/sdF1SwBLi8Oe1WyqEqkDiw6befHWOVbch6bGFct73Nu8VQBilukFAQhAoFsE0u9yW74TUEc1K5YyrZ4oN67cYAKabvtiOSrZCwmgJCiaKSSABKAQZpdMNSIBdKtOy0ynphA0mQ1DUGtcrTVVv5l2elUAf6nDCWlAFSjsQAACEGgngQ6dIBDf6tj4MStaS1+1xtVay5vG9Yyi/EcUqQAyGy7EvGIVgBi3rvdCAuh6BgX9r1kC6M13y5dWblXzodZgZE3HWxS1rlYFpUPOEPOhUq/4zF96hlbcMhJAJc40hgAEekMgc493I3ukKyFtvPLU54AOyzpshvnSZ7nSfBBo3NRaACQAgWT1oAsSQA+SKBJCnRJAWMy0oYAUIbXTR7nzyg0mnNShIuvwuWpG2uBDeZ/jM5+Svjw3WkIAAhCIarlMRbvNZZ5u35aqybodUGVflZ3oxxLeZ9vzsT2BX3GaiXJKaa+QAAQy1YMuSAA9SKJICPVIAD0o/kO4yitP5QZ1OBmfWDocFpi4LXEj8cCRDqRtfgqgpgsEIACBRgiU+QhcDXWRcOy6fUsv90u4KulAGcFacojIYVV24jflbkkABbRr2xqDBCD8Y+90RySATqdP3HndEkD4Frof6/91lHOZNpdK+8X51uFnZq0r6af4rNWgxcg4YxhG/COXmYpJYl1f+Rwl9ppK+kl3CEAAAl0nkLlBoMGg8m6FysvaRIzx+0jeWDI+LJUYFC62l/Ezb7WjjM36p1PB/s1g508h7bzokADqz3sbRkQCaEMWGvBBlQQQ1y/jl+O80qiBUAuHzNszX75UKx+RWptqreVFoWqUMhsTVI1VPiNLWyaeJCIP0/+w1BQNIAABCEBAB4FEmbT0th6/sJcpp/X5rMNy2qbukliHfVU2VdmpJ1OZo9SwFgAJoMH8Njg0EkCD8JscWocEEMbTrcX/ee9alZejag2qtVYwEfs3kPyvLs6kNj7ybmMBAhCAQC8JKKmR6l/dVlt1qnsgHfZV2VRlp8EfjpLpXew/EkCD+W1waCSABuE3ObQqCSARQ7fq/9pKX7WFolprceGmqRmpIyIlseQ51lqHlUSNEQhAAAKdI1Bmm0CrNljVVp12dCAlbisx0pLfgr4zDpAAWpLimt1AAqgZeFuG0yEB9KP+V1vdqbWmo1zX4eHSWd7IoHGv8laKRm0SS/2Xtl8aMg0gAAEIQKAGAvHLdfoNapldaTU4GQ3RYI2qauj4Aoo4cPkbvRIPE7dvJTbrnCHpqaI8BCSARhLa+KBIAI2noBkHVEkA0d20B/W//O0qnku11tKlqfy80eRhsWONDJp2qfgpkK3+8rMLCxCAAASaJZBXmjbrVeb9qBGXVFWS4R1T93p1Vd6GqNVaqyd9Zda5iHmCBCDGreu9kAC6nkFB/1VJAOHwXa//ldelyg3q+OafDifzpmOdY1X9SWT61maHqwZIewhAAAIDJJAoTSMC0UHrLWHSeDkq6UAmZ0mbmalRaFOhqfpnUei8whCQAOpPYhtGRAJoQxYa8EGhBNDp+l9HpRe3qeqEIeV+KjdYPIkLNtUrvI1V/SElMlW1O+0hAAEIQKBzBNI3nXpuQ1WfB+rxSm0xGZ8MOvxXaFOhKa0/gfiDSrz4V+g/EoDWDLbWOBJAa1Oj1zG1EkCiwGvbXrsClDoq4XRhKX+lVu6nDp2iKufIB3k+VX8tecV/eZdCn5XnpWogtIcABCAAgeKXxukLdeZNR/edKG9VQl76dPujqVyPaOs4vk6GSUKCkTFV5y8u/YAdqjYK/UcCqDOh7RkLCaA9uajVE1USgGVZtfpdcbDoEpm4hgpUbgUln4C1vEcBAVNLkeiwmTdonWMtDTzRgHf+VYnRHgIQgMBwCKR3s7dN6lVY9ZVJq6bhVJnN03FknkNU+VYGr6o2odQSf9ytKjYhAajKRbfsIAF0K1/KvJWUAKIrrMylVlkw+YYyJQBhnzNXNwhby/RarbVwCB02uyUBUPzX8FtjCAhAAAKdJhAv/1pbCtbsmI7hVNlUZSc+aXXY1P2jiFYExBWrSrtOkAB056id9pEA2pkX7V7JSABdqf9rKFOVVNdKjBTMGN3240PXOVaZHwnFfxlKtIEABCAAgYhAQR3YhhKxTh90jKXKpio7PZAAwhCEgSABDPPqhwQwzLwbwhJAWFO1rdIrn0WFnqsyFZdUhK/gEYHEAjBVTpYkrHu4vJ0dee5lblSppI6XDJxmEIAABCDQJwKJ2016m0BTwco/J1TyXMdwam222Vol1DKNQwhiKJAAZMh3ty8SQHdzJ+W5mAQQr/+r7jWScldFZ+XVqSqDcapil+8Qjyp/ysCuc6yEQp85dMkzKaK+MpzL8KENBCAAAQj0jEBCBWjbDUXrfU2HcbU21VoTLqebnfPxTQHln9OQAJrNWlOjIwE0Rb7hcatKAOnF/92SAMpfCvMSo+nturxjkcMKTS2dnXWOVZyR+uWPpXBoAAEIQAACvSSQV2cqrz8F6NXmg8KBFJqKiKm1GbcW32wvkKB6ugh8LAAJoJ7UtG0UJIC2ZaQmf6pKAB1dUK2qUk2I/fJm5S0kJopyg8UTsebhCoJt1pOafq4MAwEIQAACLSOQLg7VOlj1+8pqS9+CWBQOpNAUEkCcQCWwSABqf7ldsYYE0JVMKfZTiQSg2CcN5pTUh3EjVW/JeTEpcSxuPG6whr3uyv0vmfxEmCV70QwCEIAABCBQTKDqO94aJIBKW/wqVX2Sk0HhWMKm8h51hA1mMunQKoBosWrVcwGQACR/Dh3tjgTQ0cTJul1SAjB3/mQHq7G/Km9V2cmr0lUh0eFn/IZXco+9qnBCOwUSRiP+qI0OaxCAAAQg0GMCnudllu6J1wm1EcgsiVW9zzAMI/wufVqgFy7FE1W3zHOOsA+J7KiyU1vSo7yEhxpIQg+RAAAgAElEQVSEDPM28CIB1JmX9oyFBNCeXNTqSRkJIH7JqNU5icFkbhVay3VVjiXY6DCrw2bVlCaeTiKX2uBb1VhoDwEIQAACwyGQODWw8cB1l6/K7Ss0qMqUKjt1Tob0WgAkgDr5t38sJID250iLh0slgC4WXQrrQ4WmwvxJGpTsXn4ORes+whFDdb+2v+gum5h+tYVfW6QMBAEIQAACvSQQLWSL12Dpu1vBW1m1WOopX9WOotCaKlOq7KhNbrG1kjsCWAVQZ1LaMxYSQHtyUasnxRJAYv2/wgVjmoJUXiIqMajEiBIFoST2+LqPRiSAyM/MPf81nHFQEhTNIAABCEAAApkEovtX/AttbWBVQxGraghVdkLsbbame2KUUQGQAHRnoZ32kQDamRftXhVIAOn1/y2XABRW2pklqEAylLuk3GAiqLT9vAVjAjQKusSnVmbZr3Y4rEEAAhCAAAS0Esi7e2ZuEKj/+UptPZw+vkeh/dBUXFKRT5y8e/IW5KOoZCGxGiX9vIcEUIlnbxojAfQmldUCyZMA0vV/NbtNtNZRHsvYlOm7tDLXBDjtc+LWq2nchOaS3n7SuXutblDYhwAEIACBzhGIr2JbWpLVE53u26sO+0psKjGifHGB1qQXrwVAAtAKv7XGkQBamxq9juVJAJ07cV1hvR0nLmNWpu/QJIB0zV/8RQC9vwqsQwACEIAABDQQSGxky1wRoGHYIpOqKuH0GPo2EqryWYkdJUZqS3qBCoAEUFsWWjUQEkCr0lGfM0slgPhL4NbuwVZYbKuqvRW6pNDU0olV51hxZ/Ikp/rXRi5FRAMIQAACEICAcgK6j93Ne4TTUcHGnyV0xKXKZ2E7eVKO8lkhbzD9HBUdTpEwjgQgT7uLFpAAupg1BT4nJIDE+X8KBtBsQknJ2h4jES15l6IbW6YpeftlEhvpR+G8aq2EVCYW2kAAAhCAAAT0EYiXo/F/zrtfC5evJUPItK9Ql1flvyo7qpb0K/SnZKbEmqWXAyABiJHsei8kgK5nUND/uAQwzP3/SophJUbiKVRisOBWrcT+0jmXkACWtqcBBCAAAQhAYMgE0kJAPYfyppnrLmVV2VdlJyQgb03eQm3zP6ECIAHURr5VAyEBtCod9TkTSQCZm7Hr86PiSKoqWCV2lBhRXv8XE1Xu89Lhah6x4oSiOQQgAAEIQKAtBPJWBMRrVN131RpKWYVDtMeUQk9qmI5xFQAJoAbgLRwCCaCFSanDpVACSKz/V7jQS1UMiSMJlJhVdftUZSf+zRslAaaNKHR1ac2f2IlQ29Ca0GEWAhCAAAQgoI9A3l45HXvpK0Whu6ZVaF+VKXk78hYq5UigcTTfoqMBkAAEMPagCxJAD5IoEsJ9d9+ZXv/fTglA+ToFJUWpEiNh5hSaaqr4LwhBa3QiU58+EIAABCAAgdYQiO6Sieoxr5isucjUOpxa4/LW5C2E00qVHR2TNNpgEjl57vF/pmMgbLacABJAyxOky7377/mG7uJTuetKikl5I/IWEmTUGlRrrUwS80as35My3tIGAhCAAAQg0F0CTa0O0FHWttCmEpeUGNE0ReNnTIR+IgFoQt1ys0gALU+QLvceuPcuXaaV2lVbRpa3Vr6lZLhqB1JrrWRo6UEbcaOktzSDAAQgAAEItJ9A2zYIaCprhc3GS9l4NoUNRkbkLbR8IUBi8p9z3sPa/3PAQ+UEkACUI+2GwUgCSGy2V3LhU4ggXUzGHa40UKW6tFLjSm7EG6sdZak1TR/nQwIQngB0hAAEIAABCFQioHsVQN6jgr7nQzHLVTdQVIIs4FKCm4CFSh4qbIwEoBBmh0whAXQoWSpdbfMqgKWlbEkQbbCTVx4ruTeoCjCSqwuK+QKH470UulQyyzSDAAQgAAEIDJNA/Nas5LmiJMb4WDreLiiJJQ1H+BFFxh+ZviXTIdkMCUASYEe7IwF0NHGybiMBlCQofMMI7Wd2V3K/lHSsZPjxZgUj1u+MgP90gQAEIAABCPSJQEskAOXr3pWUzUqMhLNFxpRM33rmKhJAPZzbNgoSQNsyUpM/vZcAVBWlknYku+fNBk1m08Ml9oksVQHaf6ur6QfGMBCAAAQgAAHNBPLuuTXci6Mh8hbky4Suyn9VdvqtAiAByMzV7vZFAuhu7qQ8b60EoKS4lTQi2T1MjBIjmTnWYTnvWJ3IgbBB9H8Tt1UdTwBS85vOEIAABCAAgQEQSJTi0f9UWP3mUUyfzaRwUCWmlBiJwpe0Jtld31xGAtDHts2WkQDanB2NvrVNApAva+UtqKrblXhSkHsd9vP2JrDPX+OPENMQgAAEIAAB1QQSKkCdGr2OKlfepryFeIpkrMn0VT1NztpDAtDHts2WkQDanB2NvvVMAlBSFSsxokpHyMu9KidLSgwlh0svCNQ4dzENAQhAAAIQgEA+gTZsEFCeH1X1s6Qdme4yfZXzjAwiAehj22bLSABtzo5G3/okAZQsU5fSVGInYUTJyX+R50o8zOQQBEFkPP4P5d8epBcELgVOAwhAAAIQgAAEtBKIl531lKCaRlFoVsaUTF/JMwU0zRMkAE1gW24WCaDlCdLlHhJAgqyq6jpz5bzkDSN0VZWHeRJAfKt/4p/TNy210oauWY5dCEAAAhCAwLAJ1C8B6Ct0lTxNSbon74O8BbUzGglALc+uWEMC6EqmFPvZBglApqat1DcIAsuyMi/6lezELaTf9stnKFFXV/Ut7kDeO/n42/54e/b8y6cPCxCAAAQgAIF2EkgcEFCzkzqKXlU2ZezI9I1SoMSITEKRAGTodbcvEkB3cyfl+aAkgAJSVcvsvNK6qp20S+kz+eVtpkdJ+J85hI5xpSYrnSEAAQhAAAIQkCOQKDXrrDx1jKXKpowdmb7p1zZy6RXvjQQgzq7LPZEAupw9Cd+HLAHoKHElbaa33EsazJsacQkgvuc/uo1pGldiqtIVAhCAAAQgAAE1BDKrVlWlbIGLOoZQYlPSiGT3kJgSI8LzAwlAGF2nOyIBdDp94s43LgFIlpoy3TNLX2GUMp6Eg8Yt5K0yqOpeek1BdJvJPO2vqn3aQwACEIAABCDQfgJ5zwOJ4rOGKlTTEJJmJburKuDl3RCeikgAwug63REJoNPpE3e+KQlAbcEsFn/oQ/FNsYxl+VjSEkCZccu0KT6uL64ClLFGGwhAAAIQgAAEukhg6dNOI8cEqK14lVhrgxElPlSdpUgAVYn1oz0SQD/yWDmKjkoAVatuTQvsq7pRkB6FpvJGyRuihqErz0s6QAACEIAABCBQL4F45VlbFapwIFWmlNiRNCLZXWDiIAEIQOtBFySAHiRRJIQuSgBVS9aq7ctwVGtTrbW4//GT/3nnXyaztIEABCAAAQhAwPf92iAoLHeVmFJiRHJrgCofyicRCaA8qz61RALoUzYrxIIEUAFWrKnCol2hqXQs6WP/ou0PmXeX4o0DYqzoBQEIQAACEIBAswSqnjHUUQlAsvAOc6Sq/JaxI9NXbKYhAYhx63ovJICuZ1DQ/zolAJlat2rfxHfvq3bPpClmpOCmK2Yw4Vv8JpE2GP83SoYTnGd0gwAEIAABCECgmwQyy1FNNWreWDLPMPKulreQOHOhfMeCqaHEyNKphwSwFFEvGyAB9DKty4PqqwSQiFzmzhGZEjaS0CNCg8LW0knNtJ8eReGIyycWLSAAAQhAAAIQ6AWB4jMClh40WImBjnJXic2SRhKrKUv2KkakxMjSLCABLEXUywZIAL1M6/KghiABqCp9VdlRW/8X55hVAMt/A7SAAAQgAAEIQCCfABJAyEasFBfrFc+GvIUysxsJoAyl/rVBAuhfTktFVJsEIFk/y3SX6RtBVGIktKbQVGaOM+3rHrTUbKMRBCAAAQhAAAIdJBBVobUdJKS27lViTdiIcMdopshbWDrpkACWIuplAySAXqZ1eVC6JQD5ylPGgkxffeW6vFfpvCaO/Ss+82/5tKAFBCAAAQhAAAIQSBEo1gKUA1Ne+koabLa78EqEMnlBAihDqX9tkAD6l9NSEbVcAhCuloU7Kq/8E3vkJB3LS2p0HIC58xetNZC8V5WaQzSCAAQgAAEIQGBIBMKnizqfMVSNpcSOjBGZvlqZIwEM6Rd8NlYkgGHm3WizBCBTLcv0VbhWP3Ij/pZeZqrlnfzHnn8ZqvSFAAQgAAEIQKAMgei4u0QpK1nZLh1alf022JHxQaZvMWQkgKWTsJcNkAB6mdblQSEBpBlJygeRwbidgkP7lycp1iJPSrAsq5IdGkMAAhCAAAQgAAEZAvFnG9/3ZUzFn50yq1xVpW8b7Mj4INMXCUDJFO2ZESSAniW0bDg6JADhElq4YxitTHeZvnHWquyUyR9v/stQog0EIAABCEAAAroJRFsD4jVqwfnEMqWsTN84B3k7zVqQHz1Og1UAun8j7bSPBNDOvGj3qj0SgGTx3Gz3uHqtPWf7xQ7JwGvwliEgAAEIQAACEOg3gTqPCVRV+iqxI2lEprtM3/RsRALo9y80LzokgGHmXctZAAJFqUCXRMIkLUh2r00C4M3/QH+ohA0BCEAAAhBoMYF0Oaq2QE2ErsS4EiOSR/TJ+CDTFwmgxT+mWl1DAqgVd3sGU74KQKCWFuiisOSWGT2dR7XW4vbj5/yn5Q+1t4H2zE88gQAEIAABCECg/QTSZx5FWwMyq3f55yUlTz6NG5F0QLJ7PDWsAmj/r0yHh0gAOqh2wKYqCUDmUi7QV6CL7nJdiUsFMyZTAkh8caADEw4XIQABCEAAAhDoL4HwySTzaIAw6LyDjWWQyFfCkhaa7S65EiEkjwQgMwO72xcJoLu5k/K8cQlAoHIW6JLJSJUdyZMIy+QvclWhz2XGpQ0EIAABCEAAAhAQJlDbGQGSRXgUoIydpvoiAQjPTzoiAQx0DjQrAYgVtGK9EglWYiS0qdBU3iws2AUw0IlL2BCAAAQgAAEItJ5AoiqWKZKXxqrEuKQRme5N9Q3Bsgpg6QTrZQMkgF6mdXlQDUoAwpWzcMc4jsS5ejKXXSX+FKcKCWD5VKYFBCAAAQhAAAJNE4iv8zdNM70KQOaJqzg4VZZl7HSxLxJA0z+aJsdHAmiSfoNjy0gAwqVvQccym9uFxxV4Yx+/e+UpCMLpK9gOZ1mWsFk6QgACEIAABCAAgbYRiJfHvu8nnsrihwhEnpd5LMwMM7MUT59ZuBSRcEkf71jnuMKbAlgFsHQy9LIBEkAv07o8qPolgOICPvMGoLD2lpEPFLpRkBhe+C+ftbSAAAQgAAEIQKBrBBJVcUn3lz4ZlpcASo4Yb6ZEAqhzXCQAAdpD7oIEMNDs1ywBLK3A8966p/VggYQtHX2pTXkLiSHyDCofaGloNIAABCAAAQhAAAL6COS9mV864tKHw7QF4dI9YUrGTrf6sgpg6TzsZQMkgF6mdXlQwhKAQI0q0EVJ5S+w/j8aN752S8b/vExw1P/yOUoLCEAAAhCAAAR6QSCqihPv9mWq5WIwSiyLGRHrFYYj01esOxJAL35hlYNAAqiMrB8dqkoAMmVwF/vGsxwv1yUvzZFZ9vz343dEFBCAAAQgAAEICBBInxcoYGRpFyWPbWJGxHopEQIqaQFIAEtnUS8bIAH0Mq3Lg6pNAmiq/pdZApBZ/y9nWqJF8ct/gQVvJcakCQQgAAEIQAACEGgFgcyPBaiqewsibKogFx5XuGNVmEgArfhh1O4EEkDtyNsxYD0SQHfrfxnP8zKc+B5hOyYCXkAAAhCAAAQgAIHGCIgdFljV3doq6oRjMuPW0xcJoOpc6kd7JIB+5LFyFDVIADJVtExfJe//Mx0Q+LhLPDFIAJWnKR0gAAEIQAACEBgAAVX7AvIWVFYtpxN2qnaPMibcsdJi/vQEKT8uEsAAfl4ZISIBDDPvRhkJQKYOr9q3avtE2oS7h5dIrYfz8bW/gf7GCBsCEIAABCAAgXIEwpI7/CvXo1qrvK8SVH2AFHYvsdihtnGXSglIANVmUl9aIwH0JZMV4+iTBFD1MhpHlXixL2MqnYHwfoYEUHFu0hwCEIAABCAAgSESCOtk4TK7AJkqm8J2hDuGQcl0L+6LBDDEX5phIAEMM++9WgWgsG7XZ0qh5YFOWcKGAAQgAAEIQKDvBFTtCEhwkimhVZmS8UFfXySAvv+ksuNDAhhm3pdLAGIlq1gvmd37wiNmvrRXOBvY+a8QJqYgAAEIQAACEOgxgcSqzGhHQPg0JVMAqyrg5e3IRKGvLxJAj39WBaEhAQwz77kSgExFLdBXoEuUMJm+ddb/MgLHQGcnYUMAAhCAAAQgMCQCaQkgrPyVSwAhVJmKOkqLmBGxXjJusxFgSL+ksrEiAZQl1bN2eWcBCNfVAh0Fuiiv/2V8KJLWdkRrTcZ7NhUJBwIQgAAEIAABCCQIJApXmcq5gK2M2Ub6CgyKBMCPK00ACWCgs0KrBJD3RZYEa5kKWaZv3A1VdtKhabI80PlK2BCAAAQgAAEI9JdAwaOjvjMC5ZcDCBTkYQ6FOwr0RQLo7+9GPDIkAHF2ne6pTwIov2RLpkiW6YsE0Ompi/MQgAAEIAABCPSMQPT0GNar8cc8JRJAnsQgU4rLFPMy41btiwTQsx+LknCQAJRg7J6RhAQgXFHndYz+fcF1p+qgVdvnZUWVnXhooc30/616me7eTMJjCEAAAhCAAAQgoIdApAho+lKAwEv1zECFn/fiHRMHIuQRLR5r6au4RHeOA9Qzc9tuFQmg7RnS5F9cApApiYslAIX1v6qt9TLBFucishz/B+Fbgqa8YxYCEIAABCAAAQh0kYCS5QBqC/jImvDznkDHpV2WbsiNW0AC6OJvQd5nJAB5hp20UIMEUEakrMROvnqXt5Ben5a2KT9KJSw0hgAEIAABCEAAAgMhoEkIWFpXL8UrbEGgo0CXuP9IAEuz2fsGSAC9T3F2gJEEIFmvVu1etX3kvXDH0IJk94TKG1/wX2C85IKugU5BwoYABCAAAQhAAAIlCCQWtwc7f5k1rczznmRdHfojYESgi9hAiafZ8H+yCqDEBOxhEySAHia1TEgP3HuXzFVSuKiuOmjV9pmxKzESXdnTG/4zB02vFyiTF9pAAAIQgAAEIAABCMQJpE+YSqwFiKpomUc+sVI8nSkxO031QgIY5m8NCWCYeTcevO+bMpGLXWEFegl0ScQlbyENKr3tXwYmfSEAAQhAAAIQgAAECghk7m+PCwFKXr2I1eEJt2WMVO1btX3katQRCWCYvzskgGHmXUoCECuq6+mVWHuv/GS+eBRiEQ10whE2BCAAAQhAAAIQqEggb09lpAgoPxpAuKiORyZsRKCjQJf4PgIkgIpTsifNkQB6ksiqYcisAhAofQW6hBFV7ZjQgBOv68WuknG25d//J/atVU0Q7SEAAQhAAAIQgMDACWS+2w+CwLKsqI7tkwog9qQq0ItVAAP/ZSEBDHQCVJUA8krx9O6sNNCqZXzV9nkplLGTLuATRwAOdN4QNgQgAAEIQAACEGgTgXgB7Pt+9AJp6bfxygQRGRfbaCBQnIdexTuWPF5abKyjxx5ahgNtekYACaBnCS0bjloJoOCiI1CHC3TJDFvGTvq2gQRQdm7RDgIQgAAEIAABCNRFIFEtqx1WoBSPOyBWlosd+C82FhKA2gnTFWtIAF3JlGI/FUoAxVccgTpcoEuajhIjkVlz509xDjAHAQhAAAIQgAAEICBHIPNBVKweTjsib0fYgkBHgS5IAHKzr6u9kQC6mjlJv1VJAHluCBfMwh3jnigxQv0vOcfoDgEIQAACEIAABGogEJW+0UZOgWI4z08lpgSMCHQRWD6ABFDD/GzhEEgALUxKHS6VlwDEyumqvaq2TzOSt5DJnff/dUxHxoAABCAAAQhAAALSBMKNnOGftLGzBpRYEzOiuxcSgMJ50iFTSAAdSpZKV0tKAGJ1tUAvgS5xHJLd88hS/6ucc9iCAAQgAAEIQAACOgno+1hg6LVYQV5/3/J+IgHonI/ttY0E0N7caPWsjAQgVlfX2StEJDZiMd7Mw/9KnsiqNXEYhwAEIAABCEAAAhBYSiAsg8sXw0sNylsTdqZqx/LtkQDK5L1/bZAA+pfTUhFpkgCEq3HhjrVJAGIfgymVDBpBAAIQgAAEIAABCEgTSDytKVcBypfWeaGIWajaq3x7JADpSddJA0gAnUybvNPFEkD5gjx+qS3fK+1/+b7pUrx838xxE1dJPv4nP7uwAAEIQAACEIAABNpDIH06QHRwYFUny1fXBZbFjMj0ynuVhQRQdQL0oz0SQD/yWDkKhRKAkpq5UhkfX5BfqeNSTEpiWToKDSAAAQhAAAIQgAAEaiOQXg4gLAHIbweQsSCgAsRjTz82IwHUNglbNRASQKvSUZ8zqiSAyGOZUly4r3DHyO1ITaD4r2/yMRIEIAABCEAAAhCol4DaTQECpXg8XJnuAn2j2JEA6p107R0NCaC9udHqWUskAOEaXrhjgmooAXDyv9bJhnEIQAACEIAABCDQBgIKhQCBUjz9FCrARGBcJAABzv3uggTQ7/zmRlcgAQhU1wJdJI/xExsxD0ckAUTfkhnotCBsCEAAAhCAAAQg0GsC6XMBxMIVKMUzBxKwU7VLQXs2Aohlv+u9kAC6nkFB/xVKAMLVuFhHsV4Fxb+kGCGYALpBAAIQgAAEIAABCDRBoFUqQNV6PgJWviMSQBOzrNVjIgG0Oj36nMuTAKoW2FXbRxGJdYx6qXpdb1mWPshYhgAEIAABCEAAAhBoG4FWbQeo53TAPBWAVQBtm5z1+IMEUA/n1o1SSQKIn8CfiESykq/EJT6WzDmu8UEdx8n8Tkx5YbVSCDSGAAQgAAEIQAACEKiZQPpRtlkVIPEqS/ixs3xHJICap1zLh0MCaHmCdLmXKQGUr+fLt1QiGYRGhAeN+xB9FtXa+fN9Xxdi7EIAAhCAAAQgAAEItJhA5nsgsdfy5avxAh5VjVRtnw6NVQAtnp4aXUMC0Ai3zabTEkClArtS4zgH4Y6qJIBITQiPABS4dLY5rfgGAQhAAAIQgAAEIFCSQHotgMw6U/mnyqoWqrYPscR7IQGUnCo9a4YE0LOElg0nIQFUqswrNU44JNxXuGOeAKHEYFnctIMABCAAAQhAAAIQaB8BhTsCxJYPxJFULemrto/GijoiAbRvStbhERJAHZRbOEZcAqhaDFdtH4Yv1ku+bxx+dPhfwekGLUwWLkEAAhCAAAQgAAEI6COgUAgQLssFFAT5sZAA9E2qNltGAmhzdjT6JiwBCFTyAl2iyGX6JvCFK/81MsU0BCAAAQhAAAIQgEA3CbThS4HCJb1Ax7ALEkA3Z6us10gAsgQ72j+SAKpWxYlj+ctccaoOEUcq0zdTAmD/f0dnLG5DAAIQgAAEIAABrQTaoAKEAZZ5wE6gEOuCBKB1RrXWOBJAa1Oj17FQAqhaYCfalymnqw6RrtuVgIiWAJTxWcmIGIEABCAAAQhAAAIQ6BCBlmwHqE0CMAzjyLkP6VCCcFUVASQAVSQ7ZufB+74pUJwnlgCUuUIJrBqIoxRwMjMTmbsAkAM6NmtxFwIQgAAEIAABCKgjkD4cqrsqgMAqACQAdVOpY5aQADqWMFXunrj/W5VMVS3Fq7bXUfaHyxz4+F+lRNMYAhCAAAQgAAEIDJxAphAg9upIrDIv85otWs8bHyJzuOixPP1fWQUwzKmOBDDMvBuDkgAGmmPChgAEIAABCEAAAhAQItD4coAy2kFY2y+VADLFgpAKEoDQ7Oh8JySAzqdQLIDWSgAyywcSKEJTCg2KoaYXBCAAAQhAAAIQgEDnCKg6HbDkK/0EH7USQPhIzCqAzk1CTQ4jAWgC23az+iQAmZJbpm9IPH1gYdszgX8QgAAEIAABCEAAAm0iEFXLkQoQFs8yT6plSnoBFSATW/mxWAXQpnlXny9IAPWxbtVIJSWASle6So0TNGT6xk1FdlQZbFXWcAYCEIAABCAAAQhAQDeB+AL7uAog83hZvixPR1e1b/n2SAC651I77SMBtDMv2r0qIwFUvcxVbZ9ZuktGzuJ/SYB0hwAEIAABCEAAAhCIE1C1I6B8ZZ7gL9CxZBckgGFOdSSAYea91HGAlUr6So3T0CW7RwbjEoDYwa0DnRCEDQEIQAACEIAABCCQRaATRwOmHS+jAiABDHPKIwEMM+96JQCB2luhBBBXAcpc+wY6AwgbAhCAAAQgAAEIQCCn5k88mjarAgg/0C7tiAQwzF8AEsAw854rAciU4sJ9BTrGr2hm7G/plW6g+SZsCEAAAhCAAAQgAAE5Ar7vhwaiwwLEjgkUe15Nf/yv+BG6zChIAHIzoqu9kQC6mjlJv/POAhCoxiNPxPqK9Yo+rxK98xe2I0mS7hCAAAQgAAEIQAACQyAQSQDxYIMgqPoUWqY4T/NM9Coz7tKBkACGMG/TMSIBDDPvbVkFUPWKmZetcB3AQHNJ2BCAAAQgAAEIQAAC+gmo2g6wtDLPCyWxEKDM02/xWEgA+mdNG0dAAmhjVmrwSfkqgDLXoERcAl0yRKy9yl+JtRrIMwQEIAABCEAAAhCAQEcJpFUAgTOwlEgAJQEiAZQENahmSACDSvfZYFVJADKFt0zfMJLIgrypgc4DwoYABCAAAQhAAAIQqEIg8Y1AAQkgHE1MCBDoVdCFVQBVMt+ftkgA/cllpUgalwDki/b4yf+VYqcxBCAAAQhAAAIQgAAExAhEFbVANZ4YUcCCQJcCxQEJQGwOdL0XEkDXMyjof7MSgHz9Hy0BUGJKECLdIAABCEAAAhCAAAQGSaDBcwEUqgBIAIOcvAYSwDDzruw4QIEKXKBLZpI4AnCgc5ewIQABCEAAAhCAQAsIhDsCypzMX+CsQD0v0CVvIQASQAvmUQMuIAE0AL0NQyZWAQiX5VU7Vm0fsYp/dpXivw1TCB8gAAEIQAACEMS88i4AACAASURBVIAABAzDCD8WGD3lKizRQ5t5BqsOlG6PBDDMCYwEMMy8J1cBCFfmVTtWbR+XAOKb/4XtDDTfhA0BCEAAAhCAAAQgoIeA1k0BBccNIgHoyWf/rSIB9D/HmRHGVwEIl9MCHQW6JPznFMCBTlnChgAEIAABCEAAAq0kkCkBCHwpQL6kL8bDKoBWTp8GnEICaAB6G4aUlACEK3nhjiE0vgLYhsmDDxCAAAQgAAEIQAACcQKRChAdDVCDBBA6ICMcsBFgmNMYCWCYeT+7EUCgJhfoEq/exYgnBhXzQWxoekEAAhCAAAQgAAEIQKCYQHg0YNSmNgmgqhAQdxIJYJizGglgmHnPlgBKXqoEym+BLvHEsPh/oNOUsCEAAQhAAAIQgEBHCCQkAAGvq77Pjw9RqW/UGAlAIE096IIE0IMkioQQbgRIv1pfevkQKOYFuiRC4hMAIjmmDwQgAAEIQAACEIBAXQSip+ilj9MFHmntG73tQwKoa1K0dBwkgJYmRrdbaQmg+KMjoT9ixbxYr3DEcD8VEoDu+YB9CEAAAhCAAAQgAAF5AtFagOhQgKo2y6sAiQW8SzsiAVTNRV/bIwH0NbNL4jr5wN2VIhcr48V6xR2zLKuSnzSGAAQgAAEIQAACEIBAgwRkdgQsLeML4oqOJCz/BH74nPMbBMXQTRFAAmiKfMPjIgE0nACGhwAEIAABCEAAAhDoIwEZCUDghP8IIRJAH2eTlpiQALRgbb9RJID25wgPIQABCEAAAhCAAAQ6RyAqxYU9F1sLINCLVQDCOep0RySATqdP3Pn2SwB8BUA8u/SEAAQgAAEIQAACEGiIQIPnAlZVAZAAGpojDQ+LBNBwApoaHgmgKfKMCwEIQAACEIAABCDQbwKJUrxqZS68HaDqQEgA/Z6HedEhAQwz70ZJCaD8aSKZHIW7Rx2FLQw0r4QNAQhAAAIQgAAEINA0gXQpXrU4F1YBKnVEAmh6pjQzPhJAM9wbH7UTEgD1f+PzBAcgAAEIQAACEIAABAQIyC8EqFTMxz0sLzcgAQhktgddkAB6kESREMpIAPIVuLAFDgIQSSp9IAABCEAAAhCAAARaQyBeipcvyxPuC3Qs3wUJoDWTpVZHkABqxd2ewcpIAIZhiNXwlXqFFylz5094xPaAxRMIQAACEIAABCAAAQiEj7XhBwITnwms9KgssxYgeszOSwcSwDAnKhLAMPNe6iyAqpenEKVAryAIkAAGOhEJGwIQgAAEIAABCPSaQFT/Ly3I8zCUf6sftxB9m7Dg4RwJoNdTLzc4JIBh5l2XBCBQ/yeEA2ELA00kYUMAAhCAAAQgAAEItJhAYgmAgKcyEkDxcEgAAunoQRckgB4kUSSEpRsBBEpxgS6R6+wCEMkifSAAAQhAAAIQgAAE2k0gKuDFKnmZjQBLwSABLEXUywZIAL1M6/KgCiQA4UpeuGO0fUDGwvKYaQEBCEAAAhCAAAQgAIHaCcirAJqEACSA2udCKwZEAmhFGup3Ik8CEC7ChTuGsVuWVT8ERoQABCAAAQhAAAIQgEA9BKLN+cLDKV9HgAQgnItOd0QC6HT6xJ1XKwGUr//Dk//SfiMBiOeSnhCAAAQgAAEIQAACrScgLwGUXAuQft7O0w6QAFo/a7Q4iASgBWv7jSqUAMrX/9FlK90FCaD9cwYPIQABCEAAAhCAAARkCNRzNCASgEyOhtAXCWAIWc6IUZUEUKn+z2TNQYADnYKEDQEI5BLo68Yon5xDAAIQgED0Skx4VX/JtQAh6uJRWAUwzAmJBDDMvOd+FLBqSV+1fRq3ufM30DQQNgQgAAEIQAACEIDAwAjI7wgoLx8gAQxscpUKFwmgFKb+NcpcBSBQilftYppmdNUL+7IFoH+zi4ggAAEIQAACEIAABPIIyH8gAAmA2SVDAAlAhl6H+6YlgKrFfBh81V4JCSBcAhD9yw4DxXUIQAACigiYRj8XzAdGXzc4KEo8ZiAAgcEQqFMCKN4LwEaAwUy6fYEiAQwz78mNAFUr+YiacMdIQUACGOgUJGwIQGBwBPIkgH5KHoNLLwFDAAJVCEiqAOVXAcSdSvdCAqiStP60RQLoTy4rRZJYBSBcyQt3jFYQyFioFDKNIQABCECgUQJIAI3iZ3AIQKBlBGROBEACaFkyO+YOEkDHEqbK3UwJQGBBftUCPrxgRev/VYWDHQhAAAK9IeAH2SekVr3eNgUk78HUyj35lVUATeWKcSEAgSYJIAE0SX/YYyMBDDT/cQkg/lm+qppi1UdS3/dN07Qsq2rHgeaJsCEAgeERcA07M+iuXDbz7iOOsZCAs/6QAIY3y4kYAhDY+1xf1WfvkJyqXmwEGOZMRAIYZt4rnwUQBEH86VPySTRxCmDC+EBTQtgQgMDACDj2ihtszLbn66tHvPnWlrtx4Ngjv/y1zbFxcmQfcT3Tsmeu646sA5YZWObGZjDOefLTfcxeUYlu7j2Jmv6iwg+CYO54dmCtj9dmruH63vrEWAnOHHb8mXPQtFzT8naamUZgGaZvGK7BMYEDm/mECwEIxI/HFivmI4YC3eNdkACGORuRAIaZ930SgEA9L9AlDhoJYKDTjrAhAIEYAc81RxPP9wzbXDH8mbViff2+rWt/9Y//7JZ7XXfVN5zJyqK1Nx/77syytl1zkua3eJLLXWCvCne2xBB+uSC+jiwcb+q5lh+4G1ujtXXf8Fac2b940qPeddUrz3NPIAGoSgl2IACBThOISwDCr/SFVQAkgE5PHiXOIwEowdg9I+mNAJVikJEAwvo/PhyrACrBpzEEINAPAr5v2I7n2OPAc86cPLF29MDp+cpV17zvc1/z57O1wBgFxrZvGpa5agXWaOzOPScncN0L6bMlAM9bvM+PLunhhT0wjKk7P3bw4OlTp5zRxA/mY+v0Yx86+uW3/fwBJIB+TFyigAAEpAmolQAERIRIBWAVgHQyO2kACaCTaZN3OpIABIp5gS6Rw+n3RfKxYAECEIBAFwmMRpOt7ZOW6Uycg1vbm87E2baPvuNdf/CJ//ebK+PzbWfNC87M3U3bWvM9wzBntjESeM7TRyZ+L/B3dF1/58BXL/B917MMe3Xt8PZsOjJO/fNHjK698pUHzMUqAMN0d1yy2AigLzVYhgAEOkRA5lDAxBu18lEjAZRn1cuWSAC9TOvyoE4+cLdwJS/QUeE5AstjowUEIACBLhAIfNu0p4FvWsGKYQbByD41Xbny6vd/4W7Xnx3YODNbW5977gnLsIPAtJ1gZLRrFYBl7Lz2D4v/xSEAYf0fmCv2bHu6vn7uiVOmZ0xW7PlTH3fkmjf+2wOzB6ONAEgAXZih+AgBCNREYHEB3bmEyvxVtRC2ZxWADPPu9kUC6G7upDw/9eA9Yv2p/8W40QsCEIBAgsB8Fqyum54b+K5tmubcDGb2ue+49j/d+I//fWycc3T98KU/+b3/02OPrDimN/Mcx4yW4wtch3XAjzYCRM+d3s4DpWstDgn40pfvec9v/+mWd/jAyujx3zZ+3ate+JD1GRKAjkRgEwIQ6DqBBhcCIAF0ffKI+Y8EIMat872QADqfQgKAAAQ6TsAyJ36wtTjz315zxvbGbL4VHLziLb/z+W9Og+31SeBdfcVLn/yEA44xn2+dGdtm0NTJ+Ytz+zP+EkqEufcGa244lj35whfvuuIdf7DlnWfb1uMfNfnlq396bYtVAB2fsrgPAQgoIhAdg6Xw0wCha5XWAgRBgASgKKUdM4ME0LGEqXJXiQQQXbaKvYo/JlqWVenapCpe7EAAAhBoGwHTGJvWzDD9wB/5vj83A9c+9urX/eptD46t6Zp76sS1b3v5Rf98smptGfPNsb34el50Av++WALNHwU0F8f+FfyZwe5Dp7mzCsCyD27Pgr//4l1vefcHz/jnjyfOYx9uX/Pmlx8Nzn4RwDCswDdNK+CjgG2blvgDAQjUQCAuAYR1u5K9AFVVACSAGnLdziGQANqZF+1e5UkAu0c6p/YjVV13GqoDUbUffQVQe2AMAAEIQKArBEzb8maBac+tkR14tu+dCY6+8s2/ecc3HdtfN+YbV77hRc+48MjIOzOy5r65bc9sZzyazueGtbimTiaj7a2t0Wjkym4gXcLLNnZvCeEl3Td2FYGV0Wg+n/tGsHOFt0zf8bzANpyZs2UER//uH+948ztv2LQfYtpbT/i2c37p8ksP2A9YhmftCApmYAWLnQ3+zv/TLGF0ZT7gJwQgMHgCkjsCBF6zHTp6fPDUhwgACWCIWTcMo0ACyLx8iEkAoa4ZfQWgqpGB5oawIQCBgRDIkQC+/K2R5a2lJYCROZ7OZo7j7BTPhjd3LctyLDv8n/r+Am+x/mBxAV+8tN/5h53/u7mxsbKy4geB4zjT6TQIzEOHDm1sbPn2HAlAXzqwDAEI9JgAEkCPk9uq0JAAWpWO+pypuhFAsnrnW4D1pZaRIACBrhAoIQE8/QmHx/7GyJoH1nQ+c03HXllZ8zwvcAPHGjmWvbm5bVnZe/VVYQgFBt8wdtbtL/7C/291dT3w/DNnzowmY8dxtre3Lcd0HGfuzwPvnMUqgHd9eNN+iOVsX/jwo++44qfWrftZBaAqKdiBAAR6SSB6DyfwPr/qQQAhQFYB9HIiLQ0KCWApon42QALoZ16JCgIQ6BCBihLAaLI2nU5nW9uTyWRxGr9vWpYzsp2d8nynMpf+plQmvGiNwWKY2NGAG1tnVsarKysr8+25YRjOeDydb/tGYDi24R35u3+848pr/2zDOi+UAH7pTT+1ZiMBdGh24ioEINAAASSABqAPckgkgEGmPX8jQB4OmVUAUV8ZIwPNE2FDAAI9JlBCAnjGhUfG/oZjzgJr6s8dx3Fms23TttZWD2xsT03DWZTc/mJlfiQBqBcCvJ3a3wyCnTMIdq7kvmmao7Hhu67lGyPT8OeuYTuj8crG9lYwsXz/yN/feseV134ECaDH85fQIAABHQRkVACB6z+rAHQksf02kQDanyMtHta2CiD51aidTaT8QQACEICAsUwCuOqNl4YbARxz5pvbwWxs2bYzHm9NPWu0dsdX75ysHwkM2/B3z16V3ESaKwH7i8P7wv+6OOp17+t//vz04x77qOmpB8fm/MDK6MyZzdF4LTCtqTUNgqOfu/VLV137kS3ruGVthRsBWAXAnIcABCBQhoDwxRwJoAxe2izu5qc2ZoAYIIFKEoDw2/t0R2FTA8wRIUMAAj0nUPhFANPdDCWAkXcmlABG1urW9my0ctiz1v7vv775uj/56P0n3cBZcxy9ZwE4hu3tbP8PdnYc+DvbDQLDO7Q6evmlL/hfn/poe35iYs8cy5y5nmE6ruOb3o4E8O4/jSSAd77pp1YcNgL0fEYTHgQgoIQAEoASjBgpIIAEMNDpUV4CkCna41sAwsuZjLWBpoqwIQCBvhIoIQGEHwW0jalnbHmuv37w6IOn/a9849SvvfeDX75zw1x5yNwbB8Zm9Io+/g8Cr4NySO+eBmCawd6eg4UUMJq7x45ab3zNpU963Lmz03cdPrxy5vSmM1r1TM/0Fh8FvPJdH15IAPbGEx+x+CggEkBfJzJxQQACagkgAajlibU0ASSAgc4K3RJA+C3AvV2ju5AXK0j1nFY10CwSNgQg0GkCeRsB7nHM2SF7ft/b3/rTT3jM+aPg9Mg8ZQaGbU9Pb082zfPe/K7rbv7it8Zr5829xUXV3luZrxWGb+4eNxjsbOdaXOSN2cg2vvM7jl/2yhc+9ODpFWPDNkfuzHZHM9M4/7M3/9Nbf/mGDetcwzz95Eed/7Y3vOjA6D7LcC1z5xODgR0Yer9lqJUGxiEAAQjoJiAsBOSdDpv5HM5ZALrz2E77SADtzIt2r3RLAOEL//RBAEgA2lPLABCAQFcIVJQAptvBofMefu17Pvjhv7zZXjnuBitTdz5efBGgjr+zEsDOaAvpwXDn0+1jB52Ln/ao//PnnjcKTm5tbk4mB+f2GSSAOlLCGBCAQK8JKJcAMmkhAfR6EuUGhwQwzLwbSAADTTxhQwAC7SFQUQJwnCMf+ehf/fpv//HkwMM9c23qLQ7msx3T9+oIKdhbBXB2MNc7uH7A9Lf8zW++4sU/+IPf/93jiT13fddmFUAdGWEMCECg3wRkJIDyn4lFAuj3LMqLDglgmHlHAhho3gkbAhBoEYGKEoBhBdsza7x2ztQfP3hia+3AuhF4vrttWHUsBDj7naq977qs2KPTpzdGtnNo1Q5mDx494jxw4r6VtXXPsFkF0KJphisQgEA3CSABdDNv3fAaCaAbeVLuJasAlCPFIAQgAIFqBCpKAI7jBoY1mxuGNV5ZXd/cOG3b5sg2Xb0fBMiNKTDmzmjVNxx/6pr+3LZ8L3DNkeP5BhJAtZlAawhAAAJZBBZffJU4RatMX1YBDHPqIQEMM+/aVwGkDwIYKGjChgAEIJBHoKIEYAe+adrbM3c0GoXnrVi2Md/eskbjehhbi++6nP1zg7npjLdn7sRZW3FWZjPXckxvsS9hCwmgnowwCgQg0G8CNSwEQALo9xTKfQA5tTEbZuQDj1r3KoD45wDKaJADTwfhQwACQyRQUQLwvGBlPDFNczqdr6ysOI5z/4P3ra+vG7Ev9enAGJhG/JsDkRBgjZy550692frK+uapLdseOePRdL5tjj0kAB2JwCYEIDA0AkgAQ8t4bfGyCqA21O0aCAmgXfnAGwhAYIAEKkoAhhW4rjsej9353LJH8/ncmYxNww7c/W/n90gmvskiDNgzgqjs3zsHYLEGIXBN356PVmx3NrUMywys0cTZnm37poMEIEybjhCAAAQiAkgATAZNBJAANIFtu9liCUD+wdGy+OBz2+cA/kEAAg0TyJMAvjU2vYkxP/2Oq37mosceGAfbtjE1rC3DnJrG2HOd9ZVDnufNpluO43heYDjZhwFYis4I8I3g7N4uf1dusAzDW+xRNU3b8oPAdf3xeDx2Rtvb254zt8yH/M0tt1917Yc37WOmdeZJjzx+9WU/eXB8v2W4lukudjEEdmBwm2h4AjI8BCDQcgJnz2GtfiJAyUW4bARo+RzQ5B4SgCawbTerVQLgIIC2px//IACBNhCoKAH4rre2tu7OjdOnT08mI9sxHWu0KMN9OzMaVfsDfHPxzj/8xJS5JwGYprkyclzXnXuuaZoHDx584IETlumMRqOZuY0E0Ib5hQ8QgEDXCchIACW/C4gE0PVJIuY/EoAYt8730icBhE+K8usIOo+YACAAAQgUE6goAdj+2Pd90wpW11e2t7cMw5zN5ysra8Ys+3W/q+4t+2LZfxCYwUIFiK7ws5nred6xY+ecPnVi7rorK2umafuBOTeQAJj6EIAABNQQ0L0XAAlATZ66ZgUJoGsZU+QvEoAikJiBAAQgIEqgogQwMVZ805/Ot0zbsp0117N8w1mswM/ZCGBnHxFQ2dvoLMCo/l98jMCyAmd1Nt2yTdexPc+dOaOJ5wVz1wgcl1UAlSnTAQIQgEAWAUkJYOlaACSAYc47JIBh5n3JRwGF3+FHHYUtDDQfhA0BCAyQQEUJwHaNeTAzHXt7bo0mx2/8zD8ExornB3PDy4SnSgKwjN1DAHeXpFq7n3zxva1nP+u7bP+M5W2srdqnT59eXV13vcCzkAAGOJsJGQIQ0EIACUAL1sEbRQIY6BTQtAqAXQADnU+EDQEICBCoKAGsjib3n7z/4NFzt/1DH7r+pv/0gb+ceo49cjxjPXNwVRsBLCMIzMUWgPBv8U7JWogCa/4DL7n0+T/xo0+fnXpwYs1MY/G1At83ZsaMVQAC04EuEIAABDIJRNdeYT4FRwOyCkCYaqc7IgF0On3izuuTAHj/L54VekIAAoMiUFECMDxrbvjm5PCn/+Yr7/2dv7jnpDM5cHTqz6xgJRObquMAFwcO7qwDCB9D/eg4gPmD56yb/+5lP/q9z3jMqnlmZeRvnD5l2yPX8ZAABjWRCRYCEFBFYOc7K9HXV3etyksABdsBkABU5a5bdpAAupUvZd4iAShDiSEIQAACYgQqSgBmsDbz/W/cd+bKa37/mw+su/Z525btmvMVN3sjwEjVRwHNHUM7b/6DIPCM3TMG/MkBf/Puxz5sdPXrX3psbbY29kb2YpPAtsFHAcUmBL0gAIGhE8iUAAzD8H0FF/TMtQBIAMOcc0gAw8x77lkAMu/wo28B5l2/BsqasCEAAQhkEQgMywlc37Dm1sjyXSfwN81zf/4t//6fvuEZ83XHd1//mudd/JTzxv4p03dNywv80cZs/Ka3/4cv3bl1xl21Joe25lPHsSw3+9FQ5noe9ze+miC+K9W2RsF0a81xH/fth9/8+pefe9AL3NOm4RrBOBjZH//019713r+Yj9eMIHjiI4+9/fIXrdv3WYZnmQvBwgyswLQMw9/5f+o+XcBMgwAEINBHAvpOBEAC6ON8WR4TEsByRr1skbcKQPiRMar/d78dnVrF1EuMBAUBCEBAmEAZCeCZTz1vxduVADzP+fwt//Tnn/js3D40CyaGOdr5UJ9v26NMHwo2f1bzeef9f/gXtzl1p4fXDrhbp4+sec/8Xx7/lCd+x+qKHfiuYUyQAKoRpjUEIACBQgLRtVf4wp7XEQlgmFMPCWCYeVe/CgAJYKAzibAhAAFRAnEJwA482/fCVQBf/IYXzNfHO6sA4hKAYa3ce/+JtUNHV9YOT6fzwPMnY8c2gm0vuXFU1KNq/abBdHWy4m5NR5a3deb+844d8dzZfHtu2BNj7Hzir//HO3/rY6wCqMaU1hCAAARyCEguBEACYGbFCSABDHQ+sApgoIknbAhAoDUEQgkgMO1oI8CGcc7/cdV7v/gNz3APjAL3slcvJICRe9I2PNP0PNe2R87q6uTUxinbDBzL9qYz0/CNUfZxgMKruhKEEg+OkVnLMbe3ZyN7vLKysrFxMjA825osVvUHljF2/vIzX3/nb31sNlplI0BrZhyOQAAC3SYgcy4gEkC3c6/aeyQA1UQ7Yg8JoCOJwk0IQKC3BIolAMefX/aaH3tWTAJwrIllGWc2TnmBu7a2alm2N3fH45Xt6VQro8TxLpEEMLbsuRcYhuMFrmn7i2b2yPct2zdCCeBd7/2LqbNiBMGF33buO950KWcBaE0TxiEAgd4TkFkIgATQ++lRKUAkgEq4+tMYCaA/uSQSCECgmwTiEkC4ESC+CsDx569/9fOe9bTj42gVwNwfj8ee562tr2xsbru+Z+6cAmBZeo/TM/3FJwDSawr87dlkbX06m5u2GVie7Zhbm1PHWbF9w5yMwlUAU2cl8P0nPvIYEkA3JyleQwACLSKABNCiZHTcFSSAjidQ1H1NEoBpmsLnlIiGQj8IQAACnSQQSQCuPbZ8N5IAbrtrZyOAl5QAAnNxkL7v+yN7PJ3PxuOxNR5tbp6xDTszfk0bASI5wLF8x16IEc7YdgPXsYz53Du4fmhrc2qtjD95053v/K2PbdsTJIBOzk6chgAE2kQgesAW3gvAKoA25bN5X5AAms9BIx4gATSCnUEhAAEIRARKSgAj76QdeIuPAjpG4BkjYxx4vmVZnjd3/fl4Ygd+9ioAVYKslfOFF9fbGjkrfmB7gWtZhmkYvhuYnu1bNhIA8xwCEICAQgJIAAphYmoh5Z/amAFigATSEoDY+6IgCCzLSvRlLcAAZxQhQwACVQkEhmX788C0XXscbgQ4Exx91ZW/9aW7TNNbs73pZb/wY898ykPG/oblzwx7allj3/Uca+QGfmCZhhVYfmDMZsEo+6OAVf2p2t4Zj92pv7m5de7Ro2dOP+iMrJEzmc1c07T9kfOpz939tt+4YdMcjRznwm87es3lL9o5C8C1THfx8BHYgaF3/0LVcGgPAQhAoP0EgiDwfT9zc1YZ59PSMB8FLMOtf22QAPqX01IRqZIAwmsQEkAp6DSCAAQgECNQVQJwfcvyvdXF8fsbgWU6zmI5wGQ0nnuLx8H4n5ikm5ecxFkD0ROkN184NBrbnuf5njGZrD548sQ555wz3ZpFEsCG4Ywc5wmPOHLN5S864NyPBMAvAAIQgIAMgXAjQOKU1vIGkQDKs+p3SySAfuc3NzrlEgBv/gc6kwgbAhAQJRCXACzfdQK/eBWAPVlxt6eOuXjZvjl1zdHEHq0Gc8N0ss8CEPUr2S984xT+xQ+jmhiO758yjI3ZfNsyVk1rMl6ZnDr14NpkLRiPbvzbb73tN25AAlCVBexAAAIQCC/CSADMBHkCSADyDDtpAQmgk2nDaQhAoEcEEhJAeBxgwUaAue+NDMcyJnPPOTk1PnjDx6fe2HPtxaaAnT+1L/8j0mmzoRCwblo/9qMXHz08HVlzb8sYjVZcd2qNPMsf+yMnIQG87Y0/eXD0AKsAejR/CQUCEGiAgPBxgHEZN+43GwEayGILhkQCaEESmnABCaAJ6owJAQhA4CyB8DhA37CiLwKEqwDu+KaVeRaAYzqea09Wzr33tPF7//njf/oXN7n2QctaCQtyTfW/YRjxVQDxgWx38zn/8sk/99IfcGYPnLO+tnXy5MqqHRjbRrAargK4+tc/Eq4C+M6HH77m8hchATD7IQABCMgTkFEB2Aggz78fFpAA+pHHylEgAVRGRgcIQAACSglUlQBszwyMAw9ujv/rp259z3+8wV05Nlo56gfWfD5X6lfSWHgWQCQxRP/gOHPHO/m873vqK1/yLP/06fWJZ3hbs9m2Mz4UngVw9a9/ZNMcObbNWQBaE4RxCEBgIATCXbdIAANJt9YwkQC04m2vcSSA9uYGzyAAgWEQqCoBBNNgsnb+R2+87dd+98Mb9rnb/tidm77rjcbZZwGoWhfgeV7mKoOpsT3xg3+2br/yJc99zrMe7c/vmW5vHlg/x3VdJIBhTGGihAAEaiWABFAr7l4PhgTQ6/TmB4cEMNDEEzYEINAaApEEMLdG8Y8C5m0E2R/pAwAAIABJREFUsM2VL/9/D7zl3f/x3q31+6Yje3xwYtqO57lB9sd9VUkAeXY27fnEHa27/nmrJ694/QsuuOCIO/cN44BtLiSA8CyAcBUAHwVszaTDEQhAoMMEwqux7/vp9fwlo2IjQElQvW+GBND7FGcHGJcAZB4TEx+LGihNwoYABCAgQsDy/Zm1OBDAth3DtfyTswOXX/m+f/yWZXlrxnzjyje86OlPODwJNkfW3DCnG1vO/Q+cvveBjc1p4Jm2adqGFdim6RmLhfpZf8mPBYr4uOhjZT5uBkFgW4EVbE2c4Nwjaw89fnR94nj+3AicwD7011/4xlW/8oGZdcwI5hc9eu1tl73swOhejgMUTQH9IAABCOwSiO8FEHuGj1/SOQ5wmBMLCWCYeTeQAAaaeMKGAARaQ8A0bd+fmaYduLa1WAYQnHYPXfGW9998px9JAM+48MjY3xhZ88DYnkxG21N36lmmtWJaYy/w/cA1DH+hBej8y/3mqz8xLc/3XMOdTmxzMnYM3/Pmc8OxkQB0JgTbEIDAoAlEH2cNggAJYNBTQSJ4JAAJeF3uigTQ5ezhOwQg0AcCoQRgWY4/t0IJYDM4euXVv/e5r2xb3prpbl71xkuf/oTDY3/DMWeGOQ2CLd8zDXNkOxPTNBdrQQ13cVSfn7cKQA2lvI8CGubINE3LMIPAMwPLNuwgWHjlWS4SgBr0WIEABCCQRSBaCIAEwAQRI4AEIMat872QADqfQgKAAAQ6TiCUAGx75M8tw/Q8O9gyznnr2//gpi+dsf110918y+U/FUoAtjENjO2RPfE9IwgW7/yDIPB917J9yzJMX+8qgDzMvj+L3kH5pmUElmmOLMvyjTkSQMfnJu5DAAKtJiDzUYDwDhKFx0aAVmdam3NIANrQttswEkC784N3EIDAEAgszgJwnHHg2obpzU1vMzh69Tuu++wdG5kSQBCsBoFhGXb47t0P5kHgLTYCWGOtsPLOnVpx7Lnv+b672Clg+kFgBqZhmY4ReEgAWjOCcQhAYOAEkAAGPgHkw0cCkGfYSQtIAJ1MG05DAAK9IrCQAGx7ZPojw/RmhrvhH7n6Hdf9zZc3ExKAY878YCtYtFy8d7cMc+coVn+hAyxW4evdCJCLfDbe0SCCxbmEOwsRQrHADAwkgF7NU4KBAARaRiA6DkDML1YBiHHrUy8kgD5ls0IsSAAVYNEUAhCAgAYCpml73tSyHNMfmZY/M9zN4Ohb3/4HkQRw1RsvDY8DdMxZYGybtrF40+4Fgbc46t+yLNNeFP++n3Pyf6BIGjD32Y9tPV01zUXN7wfuzv+/cM/3fds2kQA0zBdMQgACEDhLQGYhABIAMwkJYKBzAAlgoIknbAhAoDUEbHs0n2+Zpm0FY9Pyw40Ab337H0QbARISgO8Htuk4prN4evPNwLAWJwMYhmMsvhRd51+oAszM7cVaBMPw3WBxRIE1csxxEASuyVkAdWaDsSAAgSESkFkIgAQwxBmzP2YkgIHOAXkJYPECyjTz9ogOFCthQwACEChNwPYt3/Zcw7T9kWl4nulNrfPe/Pbf/+yXTpjuAcd333zZTzzjiYfXzE3DmwXBfDaaro5X/W3DnQWOPbadxdcAZ97M9rLPAohfn/edGr3/rf5Sf03L2l3hv7PUPzK781UC1zQD3/fH47W56waG5xnzkbFijMY3fu6ea37jhg1j7Fj2E77t0DWXv+iAc79luJbp7mwWsBfHGvAHAQhAAAJCBMQkgOjRPbqScxygEP7Od0IC6HwKxQJAAhDjRi8IQAACqgjEJQDL9OfBfNs8dvnV7//7r26GEsCbXvfCUAJY/Mdgbprm5ubmeOKsrR7wfOvUhuusHJjOfNtyMl0Ky/74Y2L4zzvnCFT48zxvUbTvWFt03/uHxecJDdcxZyPLnW5tj8dje+QYlum5UySACnxpCgEIQKA6ASSA6szocZYAEsBAZwMSwEATT9gQgEBrCKQlgA3/6Ouv/A+33R0Y83Xbm4cSwKqxYQVuEMzt2UHDNsZrk1Pb06/e+eA173qvGxwOrLX5JLukd93F+3Z5CSACZoZ/e3LAijG97Bd/7tsfdmDVPGP724tvE5j21vZ8suIgAbRmluEIBCDQTwJIAP3Ma11RIQHURbpl4yABtCwhuAMBCAyOgBPYnuWGGwFsK5gH89Pu4dde8d4v3W/783XHnV3+2hdEqwBM0zNdJ7BHp6bmGXfyjl/5vTu+euLEpjNZObJtZB8H6Di7qwP27QKojjm+oSAuNgT+ieOHnV+75tXnrZ8ZmydGlru1NT1w4Jz51EACqI6ZHhCAAAQqEEACqACLpikCSAADnRRIAANNPGFDAAKtIeAEtm9788Wxfo5tBZ7phRLAP91nBTEJ4MDiLIC5aXne+PR0vjI3H3Ltez74iU/9t7Wjj5gFo42t6QFrNTOm6EsBoQQQCQEyZ7iYe8sKFqcAjiaOf+aZ//PD3/ALP+JtfH11Mj24fuDBExvrzkEkgNbMMhyBAAT6SQAJoJ95rSsqJIC6SLdsHCSAliUEdyAAgcERsH0rcPy4BHDGO/LaK977xXvNYLERYPamX1ysAogkAHdinN6c/Oc/+7s/vv4z/uh8Y7S+sbk5Xp3M/Gp7+6uCdsx99q29DxBMN6cHVy1j+57n/9DTfval/2q6+U078Mf2mm3MkQCqQqY9BCAAgUoEkAAq4aJxggASwECnBBLAQBNP2BCAQGsIWJ5pjALXME3XDlcBhBLAbfcYi1UA/jySAEzfNUzXMw/8zedv+5Xf/MNZcGgarLqevbo6cefzTSdbAki/9t892H9/Sb+ch7fYaBAtJQhPBTRN0/FOrU7Wtk6ePLAyfcXLf+gH/uXTgu2p4Vum5SIBLKdKCwhAAAISBJAAJODR1UACGOgkQAIYaOIJGwIQaA+BeWBNTM+0TNe2TD/aCHDbfaYxW6wCePPrfvzpFx46sPgiwEICMALLtZzTM8+crM+9RQ1u+KZlmKPsowDOxhmt/N/7tp9diUF4BGD4t/jnxVcFFn9bky13NjKCsWN7jnli3Zm5W5sHJgfnAWcBVAJMYwhAAAKVCSABVEZGhxgBJICBTodTD94TBIFpmuHXocJPPZc/MmrvWOiB0iNsCEAAAgoImLblzQLTnlsjO/Bs3zsTHH3lm3/za3fbnrdu+fPLXv28Zz/l+MQ/afgzz3Idf9Xfq8WDvdX4hmEZ/uKjffJ/pjkydk4W9I3dKj8IFpYtI1syCIzFFweiG8fZrwbas7lx8FNfuPOqX71+5pxnB7MnPXr9ra97ycHRA5bhWuZOr8AODL37F+SBYAECEIBAywlUFQIWKu7O12EjafjQ0eMtjxH3dBBAAtBBtQM2kQA6kCRchAAE+k0gRwL4yr2m5x60/fkbfv55z37K+RNvwwjmnumaOyV3+BfEFvNHm/MV0fKDSGgolgB2niPT2rFpGJ51+K+/8I2rfvX6bfuYFUyf9O0Hrn79Sw+O70UCUJQjzEAAAhDYuRfsr+eXQkECWIpoIA2QAAaS6GSYSAADTTxhQwAC7SGQIwF8+d7Acw9YgX/5z/+b73nK+Ss7EkBg+qYx3yn+Ixlg9y16+QVcxaEHO/b3/nxvby2AfXbFwT4DwY4rO6Pve59ve4FnH/70F77x1l+7fts6ZgTukx699pbX//RhJID2zD08gQAEekEACaAXaWwgCCSABqC3Yci0BFDJKzYCVMJFYwhAAAIZBHIkgDvuCQL3kB24b3j18773KcfH/z975wGmV1H2/amnPW13s0noJXSM+ioCCRBa6BBCCSgldAFFxBeQJrxUwRCkiCAlgCIloHQQkV4MkfZFOiJoRCAhYcuzz3PqlM85s9mskEB2s0m23OfiyrUJ58yZ+c3s7jP/ue//LTowkooIrPiyxqj1Ql8BhTrzCzBeTCLAf0UBdCkTiCKhSOnZV/597hW/S8kIjMTX1i6ABLCs5w7aBwJAYAgSAAlgCE56nwwZJIA+wTjwGlmkBNAVHfSl4wEJ4EsRwQ1AAAgAgS8hsLhEgDlUiwJF8rQfTdxuk2ZHtmGdKSqw8pcx0s7DfK2lxl2Zouozh/zd+rCwUgBCZKEXAEGZDp55efZ5l/9O8BEEy6+tVTjn1CMqHBIBlvEEQvNAAAgMMQIgAQyxCe+z4YIE0GcoB1ZDXRUBuuwAbTxnlzvIFw8HJICBNd3QWyAABPojgcVIAP/4mGpRokScdsLeW2/S5Ih2hDNFJTW2fF2GgJ0DMj+1Fxr2L90odac7bJ5uoL781wE2YQKdMQIL8xOIwq5E3nMv/ev8y+8QfARG2ddHFc855fAK/xS8AJZuhuBpIAAEgMB/EQAJABZE7wiABNA7bgP+qe4SAMZYqc7DnC//zJcPHSSAAb8CYABAAAiscAKLkQD+ORcJWaFan/ajfcZ9s5llocJKU0UXJOeT3Lc/vxTW/2UNuDRj6vbzX3VTGmzK/yIue+yfZwMgpEn+eC4iKIxZ8flZH/z0sukpbkQ6+/qo4ILTjixCFMDSTA88CwSAABD4HAGQAGBR9I4ASAC94zbgnwIJYMBPIQwACACBgU5gMRLAe/OkEhWC6Kkn7LfVNxtYavbURgBI8t021qSzZl/nPr3zb0tPAyu7q8dYK9xl9b+wQMBn3mDO//Odv9Y2gox0OgngOnWKL7368YWXT49UUcv4G6NKF5x+WBHsAJd+jqAFIAAEgEA3AiABwHLoHQGQAHrHbcA/ZSWA3vlIL/iMuJiDoQHPBgYABIAAEFgeBCjFaaYZ4VLE3MEp8tqi0hnn/uKtuURpoiTTSCKdIZwRrQiiGC+wA+w8l+/jigBUEduwlRassqAWmgJ8lkn+u0AhrPJ77RcmPEHjQMgoU7IYDJcJcWS48dreT88+qoLn5reJBYkLGGmGMdV56UG4gAAQAAJAoKcEchHWXL34VG+fKjeO6OlL4f5BQAAkgEEwib0ZAkgAvaEGzwABIAAE+o6AUoJQlyCqVap0KnGQseaTTr/k9TkFjZhW+QE7EggJpCXWxJ669937P9sSXbA1N3t6qwLkf+LFhhlYITjf/5v7OiUAhALHxVFUV4gz5Pks2WgN55wzDm+ii5AA8tyBhWUIlt3ooGUgAASAwOAjABLA4JvT5TMikACWD+d+9xaQAPrdlECHgAAQGGIEtNaEciklo1jJRCA/1ZXjTz7nnZaR+YG/gwhG2AQCGClAYWzsAP/7Mrtuc1TfJ+SwMnv9zhCABWFeeXz/YprXbMHOv+sG0xMlXD9gmYgwcYxVQdq60drBRece14ByCQApbFs0cob9r2/63ycQoBEgAASAwAAi0BUC0Is+QxRAL6ANmkdAAhg0U9mzgYAE0DNecDcQAAJAoK8JmCIsiAghGNWUkFSQSPpXXXfzUy9/ijDTmBPCEJHmdN2E4y+supeft/fZzr9rWFiZgPwuI8AuF0C62B16V0jCf8UmEOwinKVpjBnHGLs4+fqGI074/sENvMM0j3Vn/0EC6OsVBe0BASAwBAl8XgXIC8V8ebouSABDcLUs/I1fradDefxDduwgAQzZqYeBAwEg0E8IGKt9jAlFWZa41M0Ewk7x7//4d6p9pKnG3GzCicZYY82Qxrhzo72wHMCCgeSn8Ut9mc15t6tLAiCLkwA6lYj8mW4ZCiZpAWlCkdJUZIoS5eFordWasawu+FRqW1yGSQ1LDQMaAAJAAAgMDAIgAQyMeepnvYQogH42IcurOyABLC/S8B4gAASAwKIJEEQllgorlYnAKySRwIwRx83SyBgBICaRREgRhPIUAIq7ttzd995m+903EsDiAvIXf5b0eW3A7Oqxh5ModihTiAmpHcehKmNISZXAUgACQAAIAIG+JQASQN/yHCKtgQQwRCb6s8MECWCITjwMGwgAgX5DgGImsUylicUreeWoHiqkFZIOo8YOUGOVG+wRpLBm5mSdLFvnfL2YY/kvCyf9rBCgMRJp4rkuZU4iVZqmWAqXMk3h2L/fLD7oCBAAAoOFAEgAg2Uml+s4QAJYrrj7z8tAAug/cwE9AQJAYGgSUAIzjyQiIYRw5Igo8Yt+mHQIzZFxAiQaa4wUxRorZqq4slwCWBhyv2BHjUXfAFxMuYHF5ZSaRIaF10IhgCBKCUFSRGlEXY4IMUUOjQFAV6KB7Tm4APbNvEErQAAIDFkCxlOmW11AywG8AIbseljygYMEsOSsBtWdIAEMqumEwQABIDCICCi16L0xIXCKPoimGYYCBIAAEFhqAlYCWNxvjS9uHuwAlxr/AG4AJIABPHlL03WQAJaGHjwLBIAAEFh2BEACWHZsoWUgAASAwGAiABLAYJrN5TkWkACWJ+1+9C6QAPrRZEBXgAAQAALdCIAEAMsBCAABIAAElpDA570AlvxBhFC5ccQS3g+3DSYCIAEMptnswVhAAugBLLgVCAABILAcCdjgzM9fS1LneTl2E14FBIAAEAACK54ASAArfg4GYA9AAhiAk9YXXQYJoC8oQhtAAAgAASAABIAAEAACQGCFEeiyA+ypTAxeACtszvrBi0EC6AeTsCK6ABLAiqAO7wQCQAAIfDmB/zLa73Y7XnRwwJc3+Lk7FmfFD3aDvYAJjwABIAAEViQBkABWJP0B+26QAAbs1C1dx0ECWDp+8DQQAAJAYFkRAAlgWZGFdoEAEAACg4tA94qAEAUwuOZ22Y4GJIBly7fftg4SQL+dGugYEAACQ5wASABDfAHA8IEAEAACS0gAJIAlBAW3fYYASABDdEksjQSAEML5NUTZwbCBABAAAn1BQGtJCMOaSJlxiinFcZxS4gqy6IB8jWtYU4ZdjVGqM0I5UhRliDLRo+5gJBAiGhFMEWVISpmlgnNfCYmQyRFY8OOdIGR6wimRUiNE0jR2PYqQElJTyiMa4Yw6BMdpu1+oKFmK6mGpSMJEu9xNoqjgB1ijLAkpw4SgrM8SGXo0XLgZCAABIDBoCdh8/sWZyH7xsMELYNAuiyUYGEgASwBpMN4CEsBgnFUYExAAAgOJAKVUCEUxESIVOnEcRyNGsJOJjkUOA/NAp4ITswnPdEIpJYhzxFKd9WjYlOIsk4QQraXSGSGEIIYRV6hTArCtaUyQNhJAlCa+42qtGcVKp1prjDjGFFOlU0aQxDSWGmeZwwilNCKMEUKTJBNCUMKVUtx1FlfpsEc9h5uBABAAAkCgOwGQAGA99I4ASAC94zbgnwIJYMBPIQwACACBAU5Aa5ymaRAElOJUZwLRTDKpHAcvekuvWVFG9QJTWiUaJZgSrBHTNOthTBZhNIkzzjlGSsqMMQdpV2s3Q+a9CneaBeYSgIn2kgS5FIssdIiWacioQwgTQjEjAJTSNGWuIBTLjHGHpqIVpRRRwhyeZIJQrhDWmCqlGIIwgAG+ZKH7QAAI9DMCIAH0swkZMN0BCWDATFXfdhQkgL7lCa0BASAABHpKwHGcODQ7eYRxgvA//9364Scx4WWZLjrNSqJk5WGF0euOdEkkslApoZWiCCtCe5SZpfLLcX2McabxnHm19//VKqWviWkszwRQCGO1IAqAIlEpsvVHDfdJglXKCNbmzD9zHKV0URM/0yHRWmQmPMELtEwChST3HCHSLEsCz0niyKQCYNlTRIPvfhND0UPJZvBBgBEBASDQVwRAAugrkkOtHZAAhtqMd44XJIAhOvEwbCAABPoNAa0lxpgQJjGLMnrbXU/e89DL9cynTmHRfcTVnbb++qGTtm0uaiRjhBRjzOE0SZJuCfxfPjyCJTZB/DRRqJbRh5985c77/hylvokFyPf/ymQBmHaU9QKIaxtvMOLHPzygIUgLTBCslRLcoXXF7rznWeIOw4wSjTgphWGoeYZUQcoEE8FwWvLRTttsTmQUcCp1+uWdG7x3dCXrggQweCcZRgYEljcBkACWN/HB8j6QAAbLTPZwHCAB9BAY3A4EgAAQ6HMCypzDZ5mmDnGHT7v1sdvufZE4K8Vk0YkAVMV77viNYw7atuJEKA1NiD4yu/GuAPsl3VuKBDMupBbMlbzxrodfvO63f0JsZCbcfIRaL8gFMIEACBWTeMP1y5f97CAuYkfHSmZJEjEHz24t7THpOLdhnWLDMJQInzdkUoZZDTuEYI117LF0gzWbfnrG98o85CqUQ9hDtrtZ15JOU58vN2gQCACBQUcAJIBBN6XLaUAgASwn0P3tNSAB9LcZgf4AASAw9AgQjLU2TvkMecOuufmR2+97JcMjtbNoEkyLncet+93vbNnAOzyqKPO01kJleEGK/RLuLRlzpDRefakmghbv+dMrN9zyFHJGCFREJl3fpALkKgCxDXpSrLOGc+E5k10xz9Wpxz3zQqI/jJrH7XzUiFFjuF+MWqtEcdcLsIdTlZgaB1jprP0razdcet6RRVyT8SeMB0NvijtHDBLAkJ16GDgQWKYEQAJYpngHceMgAQziyf2ioYEEMEQnHoYNBIBAvyGgEcdIUiKEViktTrvjybsffi0UjQT7i+6jinbfbv0TDtuuwtqwSIVEQivCMNLM3t9dAsBGXVi0/Z5EXEvBGRJIJ9J78PH/d8OtTwrdFBHPNKKV8QLo1ppO1eiNyj8986AG3qHqocd8RKhQ2fvt7u77n9iw2iaJ1BXfxylOhIxJ7LBCFMYN5ZJK2jceVT7/9IMaWJtHqlotRtvoNzOyjDrymYlYQqVmGXUGmgUCQGAwEQAJYDDN5vIcC0gAy5N2P3pXe8tc+ylkCT+LfMbBCC+4eleJtB+BgK4AASAABFYQAYypKcuHMoUYYY033P747Q+9FqNhiJrwe61lfiZvfk4jm5OP4h23WP+E7+5U0J8SnSqlKOUYUYU0ISSO48BUC0hqUS0oloRCrnaTKHYcprWWmeLcR5oqbbbqDGcOR2maRsp78LHXrr35SequnhEjJXT+VM/LAdqvi4SvtTKdeu4hPg8xjpVKEVYYq/c/9icecnbz8E00JR20w0U80F5VZw5lSmKtpEvD9Vf3rrjoKF2f2xDoupQBdWWiGUaK6kymlLhaE5xXIoALCAABIAAEekqgpxJAlzrc9QG+3Diipy+F+wcBAZAABsEk9mYIIAH0hho8AwSAABDoOwI9lQCYjsZvsd6PjtqphFsZTpVChOTbeyMHIJcFWZZxRlzXrddirSnzEyklwpJSyhgRQqVpSkzYgFP0iq3zP/X9AvWK9zz83EOPzZpfVSIXGjqvbhIA0vWx31r/hKP3ZroDK2thSKSI/9nq7Xv4ecOavyUxCXmMM8VTkjiIIIURV0L7JN5wrcKFZx5WQJ8WnCRDlCGaaxdCM0SYNq6EwngT9h1UaAkIAAEgMIQIgAQwhCa7T4cKEkCf4hw4jfVUAvjMyCAKYOBMNfQUCACBfkuAIKRsFACmDTdOf+KLowAoinYYm0sApIWjRGuMMFVKcQ93VMPArTBKsyyjCiGpOfOrSVIsBVmWpFlETd1AzRhjnCRZrAUJ3GJ7e5U5XnuYftJad4uNCiOU7/wXXJ2RYhmJua6PaHA8rF23ENZThkmp4L4yu77/dy+sFL9aizPS5PjMY6mskVTKrOCWVSqJqP3P+k1Tzj24iGtp9WPqFLSULveIwwUScRYjkfrcMXoAXEAACAABINBzAiAB9JwZPGEIgAQwRNfBUkoAxgqKGKcoSAQYogsIhg0EgEAfEDASgMZCaoppg00ESMlwExq/qEQAgpIdt1rvxCN3KuJPqQpzvz6mECZYau1IzYSSebk+4jAuU0k1o5yZkoFEM0YxUlrLKIq8UmOt2lHwPVMdkKpUYcKLbR2p4y48jc9zxDod/DVxAi6YjpJ6jfICoy4SMgo73pmnD/nhxc3DNpGKRI5UseBCp75QElHtEIVdnGy0ZuHc0w9qcNtKXioTxvKhVcMIM+4XCyqNVJogZisRwAUEgAAQAAI9IwASQM94wd1dGn+1PqTr9A7ZlQASwJCdehg4EAAC/YSA1rmOusQSANbxzltvcNJROwZ6HpGRQgibogBYJKkmvkDBux/M7Ygi1/fqtYhzlyEchYkmxHMDKaWW0mHUlBE0fv/RqLWaikXt+Wxeazz7XyEilTirWtOBBR4xnREBJSdwWbTh2iPSpENjIhHzPE/J5I3Z2UHHne87axcrDamDRF24BMtAZYlyiEsUxrK60ajKJRccppMWJFodVAxcQnAmhELEy/0CRMl3IxH3kxmBbgABIAAEBhYBkAAG1nz1n95CFED/mYvl2pOllwBsLsBy7TS8DAgAASAwiAh0lwAQqdxw++PT//D6F0QBYBXtMm6Dk47aKdCfYJ1IRBF1hdYm9p9ULvz5TU/NfMMJhnWEslxuzFKNuBQSM9fLUqmE8B3OiCJK0vjjXXfe8tADd3F5XWH0/It/P/+SW7m7OqImz78TcLeMAE/V/2fjVU478WCHJdTx57TU/EJDRxi98c78S66/W6YlTHQdC58EntLzspaAFzGiwry0usE6w88+4xCPKqJjmurhjUzHnxIkCoWmNNFpmnKGNAE7wEG0rGEoQAAILEcCIAEsR9iD6lUgAQyq6VzywfROAuge+Q8SwJLThjuBABAAAp8n0FMJgKp4563WP/HInXw0D6NUYpYhlqQqI8PPPv8Xb77XzkurhIIpRNMo5dQRtF1rzLgTRVHRdwIHt7d+Ug68AyeM3WX8FiMrmKhQaPrYzHeuvPGR9rhIqCkK2FkIoLsEgKvrrVG49KdHoix8+91/nXLOZTVRcP0mjunchDcUV9IqbMvqJd4QINqB6xyTNJEmDIGRWsc8h8k0rJUDX9TnXXjWD8ZtugZO2kyVGcIZY1Fc4xzsAOH7AwgAASDQGwIgAfSGGjwDXgBDdg30QgKwp0Ndyf8gAQzZxQMDBwJAoE8I9FQCcHW645brnnDEjj6aR4kQiIcSVevxKefc3lpTrRGTtIAY10iYo36McOJIKYMgyETicSXjtqYS+/bTeyOgAAAgAElEQVT+e++w0+oBRjSu+Qx1ROqpl9+fOu3+mm7QpLhwXJp0/bT3iVhvdefy84+SabWtqr530tRQjYxVsYCrideUpYrhJHMVTx0UZrhCdRwT5kmFJcIMIyFUJaiE9ZTrT8499fDNNiwEpN3luB4lzGMSZVSBHWCfLChoBAgAgSFHACSAITflfTRgiALoI5ADrZmOtnndN/NdJz9LHttv71zy+wcaIegvEAACQGBZEVjwoU0SwhDBmdSYlm+644nbH3o1RiOR8fRfqLd2dYKgbOctNjzhkPEV/inlaVW4s+exM86+siX1ssShuEgZT9Ia92gqBGMuErHjFts64mLJF+H85kJ8+v8e9K3Ra3DVopRASCGlBC4+MePdS657ICHDtLa2fMYCYMEvCPM159FGa3pTzz5Kx9V/fdxxytlXh6Q5xb7WXGLJOI87Ip8FBOtExcwlGEuRatfxs1jk3rFIEYmxzmTtZycfutXGZZq1cNdB1Emimu9iqbqXIVhWzKFdIAAEgMDAJfB5B26dX70bUfcHy40jetcIPDWgCYAEMKCnr/edBwmg9+zgSSAABIDA0hHoLgFojIRCSyIBUBTttu1Xjp+8Q5F21OrRex9H513865YaCZHne40YeWmaChVxh2VSKUk87sVJ6DjM5WLlZnrycQesu3rBJzHVkVKCmoouWuDi43/+2yXXPRDjZoScBcP6LxWA4vQro/yLzz6MiuijedGJP/llTQ9LdICJroUdfrHAMNEpIggrKpMsIQhTypRClPAsywqFQhTXMdZp0nLJmd/d6islV7UiQlOJtEwLPs+EkTzgAgJAAAgAgcURAAkA1kbfEgAJoG95DpjWQAIYMFMFHQUCQGDQEVikBHDj9Men/+G1BI/QxBzsfP54B+vazlttcOLRu+uo/v7sltPOuUY4zbHEmvlI0zQVhCDP5ybNHhGtqZLUdbSK52+0btOPf3hwU0mUPRnV21zH0VpSbN6iUPHRGX+feu29n5cAuvrgEbLBWs6FP5kc8OyjOdHRP5oSopG80CyzWqYk4pQQopKMMUcTLJXCedXYLJWMMSklpVSkqeM4SfjBpef9YPMNSkzOw5RITYlGDJsKBYNuhmFAQAAIAIG+JAASQF/ShLbAC2DIroFq6yddY+9dMD8kAgzZxQMDBwJAYCkJLNjeK4ypRkQijEjhhtsfm/6H11IycnESAJHZXrt988B9x/7tzb9NnfpbQVeqScJ9J4wkIYQyzBiRUsRhzXV9pJAQwmPpVt9c8/jv7tXopy6NlUi0Uoy7JgOASISI1IXHnn9v6rX3R7gJL4wC6EwH6BxmKrb4n+EXnLmvCKuzP2g//Zxr62i4QAHRKS8W62kWxrHDGCcszoQfFInSqUwJIVJmDqNxWCcYFzw36vjXz88/4ZsbVqiYj5Bi1KOYJXFIOSQCLOWCgseBABAY5ARAAhjkE7zchwdRAMsdef94IUgA/WMeoBdAAAgMRQLdrVisBKBxcMPtj93x8KsZXUXhxXgBSDpuzDpf3Xil226ZnohKhhoVQfWkzXOatBaaCKWkErIYeB536tV2Rtt333HLA/feutGrByQhKtOKEuYqLKTMsEkEwAIZCeDn1z8Y4WZlXAC6l3rt3Jk7Sq6/Bv3ZTyY3FtW//vXJaWf/4pN26hQaMeKf1lNJC9z1giDQUrRVO1yvqNLI5ABwlsY1x0ENBZ5W56dJWKDZT0793phN1ig6aVjrSFPhOB6lNDcmgAsIAAEgAAQWSwAkAFgcfUsAJIC+5TlgWrMSgPkAuODqqacIRAEMmMmGjgIBINDPCHSTAKhGyEgAxJ92q5EABFvZRNIvKhGAIa9Y0Eq01TpC5jRrFlQ7Whoa/SRiQsaEYc/zRJQQrdOotRCwyfuP3XPnLctOhuJPPROML/xCYz1MXM+czyOktMYSlx57/u8/v/7BmAyXumv//19CANPZ5qObzz15EhXzGXU++iQMGldOFXrh5X/e8Nt722JX0yBJI60F547j+khkmNE4jhhO1l592MnHHzy8hBwsZBiOGFGO6nM5yRzGGaFCSWGKF0AUQD9boNAdIAAE+hkBkAD62YQM+O6ABDDgp7B3A6i2fmI/g3ZJAIv8xPkFjYME0Dvy8BQQAAJAoOvHL0Im799KANff+sidD78h+Soyz43/vCxLOcuiiFOGCY3SLM3k8OaGsFrFzEfmYF94XiGqRRyJ4cP4oZP32XHzZioTEbUWXMSZQojEiXS9ApJZngig1QIJ4JLrHopwUx4FYK+FEgDGWKTJJhtULjz94BJppVpp6mjKwrjjuf/36XkXXUeCtWnQnMlUqwRjE8CANcKYYiUJjtZZKbh8ytFlGuvkU048RLBSwuE8S9K8RkDKHI6s5gEXEAACQAAILIYASACwNPqWAEgAfctzwLQGEsCAmSroKBAAAoOOwOIkgDv+8LpyVl2cBCBpQpSDJFMIc49LmXGFVCYkkm7ghWHIuUcVYzrBqOWHPzhk981GpGFHpeKmUVXKxHXdWEhKjRqglCAUmRwEXHp0xrtTr30wwk0a026kF5Z9xRhvtLp7yVmTh7tRHLY7DktVrKl48uW2Cy/+DSmuX40dyiklmZApJZxSJ6zHBd9XSfs6K7FLLzy22W3haj7Sbiw0dXyMeRxGpYKfyFQSRRUbdDMMAwICQAAI9CUBkAD6kia0BXaAQ3YNfN4LwJ7q9zQdoCuOoDvJz/+cGrKcYeBAAAgAgcUSUJgwKoVGBAvsX/vbP9796JspXUUiuchHBNaUuFpozmmaxoQipDCjnpZJ/ojGyCGaUiwYqVMSXn/h90atVanX5vpUUcxEKs0DRErNzf5fCkKYQMU/PffuZTc+HKJGcxivbSCAPZYnndFeMvnqOsWLzzqkgFqJjDBlUiFN8J9mvnfJFY8lbhNySRZjTqimqVSUI4ao1lKqON1w7cLPf3pEGbe6SEsdo4WBBrAugAAQAAJAoPcEFlSW6U1Fle6f9suNI3rfCXhywBKAKIABO3VL13GQAJaOHzwNBIAAEFhqAj2UACglQmhlggRkUOBRVDd7+Ey7zFdYIJM+QIliGAlGYoqib63feMapRxHRUingqL3d8wLOudQiEwoT3WsJgDAupEaU/PHPf//5lZ0SgEgIw0TTVGmmhGYsdxtMsg3XLlxy3mFFPN/XWBKw/VvqNQMNAAEgAAS6ndj14ujuMwd+IAEMzQUFEsDQnHcEEsAQnXgYNhAAAv2HQA8lAKIUxkRI7bo8zeqIIsfxklhS7SEsbB0BhAiRmqIMI+GojiMPm/idiaOzWgvK6pwyQt0oiTmnvZMAiriNyMhKAJrgh59799JfPp64TdrBMqWcUIlTjSiSlFBpwgnSdIM1Cpecf0iJtHhKC2J7CBcQAAJAAAgsFYGlCQEACWCp0A+Wh0ECGCwz2cNxdJcAbDC//bMXaqI1FOz+/t6108MRwO1AAAgAgQFOoIcSgENQGKWVSmO1XtNaEkYI5lpTppTGykgABCGFsNJEmz+5g8pu9H+nTP76ug1EtFCiNGJKIa0lJhopiTFd8kSAKWceUsStVMVdEsCDT7/9i2ueTtxmyaTOXEaIQBHCjBNPqhhrjdJ0/dWDn19waIW2u0qKTrdBKwR0ChYDfAqh+0AACACBFUBA51evXwyJAL1GN2geBAlg0ExlzwaySAmgZ00suBskgN5xg6eAABAY6gR6KAFQhpJYYMQLhVK11u77fppIxjyiOrTJ4sd5UT+NFKKKIIUVETpt2WSjEWefcmjZrXGSIKU4c7Ms+7wEUNcNmuAv8AL4vARw3xNvXHX9c4nbLKjA0meEpKpOiEcwTkVMEKZSr7eac+kFRzSyKhOZIhiZUAX7n72gHOBQ/yaA8QMBINBTAksZAgBRAD0FPijvBwlgUE7rlw/qMxJAVyDAlz/5uTtAAugFNHgECAABIGC8+XpkB2jK6flaojSLHYZdzlrmtw4fvlKStmnEJOZ5oVeFNSJGD2ApjkseyzrmHLDXuEMP2MZBNZV0EKQo4d0TAR559m+X3fjwF0gARKWjRxV+9pNDTFHAPAogE0phdN8Tb11z44zYacqIJMrrkgCQ1qkMXeZRjdZeyb3kgkObeD33D8iMQmFsC0ysQi43gAQA3wdAAAgAgZ4RAAmgZ7zg7kURAAlgiK4LkACG6MTDsIEAEOg/BHooATDupklClCwWWJa0egwdecRh11x1deoEWvsS+UpThAQmCmtMNBM4ZZpwpFxS+8mJB439xsokbaUo0wj1TgIo4hamE8J4mkmF0b2Pv3ndr2daCYBqn2KciJAyFyOUqch1ApzJVYaRqecdPqIQewgjGf6XBGCOokAF6D/LEXoCBIDAwCDQlQWgtf5MKu4SDgASAZYQ1CC+DSSAQTy5XzS0z0sAvQ4EgCiAIbqGYNhAAAgsJYEeSgBYYYIww4Kg2shh/NyzT2huRA898Mx1dz2rdUGogtZcGwlA5BIAUSQjyMcCU11ff3VnyrnfdcS8ikclFj2SAKjOvrJ28LOfHFLELV1RABLpex9/c9rNL0S8McWCoYAREmd1ylyCdSpjh/siyppL2ZRzD1utiRQ5Z7KOkDRRACYQIL9AAljKJQSPAwEgMPQIgAQw9Oa870cMEkDfMx0QLS5SAui1CkBIZ/noz+QXDQgU0EkgAASAwAohQBA25nzYeLFKWrj+t3+c/oe/Kmc1tRiPJ6wZpRlK52/21VV+eNS+q4woxmmkMPneWVf+64MOSUZqUolE6jqYIa0zgWiQRFXf45yyerVl4i7fOuW4bbPafFcrqSLGtYnmp81/eu7di697IHOHS9Fl7Io7Q/TNFh0xEo9eu3TBqQdWnCrTSe43QLTW0//4+o23vZCy1RKqpKi62NXYNZ1X7YwxQogUscrChpK3ztqrjFprNao79txp85UahI8FUlQjiolSOibYWSH84aVAAAgAgQFEwB742/1/L7wAF/cIFAUcQGugD7sKEkAfwhxITfWtBGADAbp+Ng0kENBXIAAEgMAKIkAQllqZzTamkvrX/fZPdz78qnRWFVouskdUI5VV99x504P23bq5JJmOoijhnvf6P6rn/eyaatwQoxL3i1GtnWoUuF6iMKcaYZnGScn3VDL3pO/tOX7cBo6sSREWC06aZlEaPP78Py7/9SNtSUA46xSCzc7fftY0f3IsR48qXHDqQRWnnaoYY6q0KR9zxyP/78Zb/9KhRypGfF9jgaSicRa7TkELE57KKCbmXyOkEkqQTj8688eHj/3Gaj6JZaYocQlFWRYRYt4LFxAAAkAACHwBAZAAYHn0IQGQAPoQ5kBqallIAANp/NBXIAAEgED/IKARkQhrHFx3yyO/e/gN5a2WqXSRXXOw2HBU8xknf7vZT7FoYUhyJ0CIYq98y/THb5j+hHJXCQXDmFKNXMojLQjWIokLhVIY1iqBai4l5/3k+yuV4nLZaW/50Hdcx1vpD0+9PfW6B4SzcqaybhKA+dKeGjGkRq9dvOC0A8u8jWlzj5UA7n7ytaumPe4N+1prR83hMouTQrGcqBipghBCSkUpodhUHyRaYCxVMm/KOd/b/GtNOPlECem6BUKIVqnKhQa4gAAQAAJAYEkIQBTAklCCe76YAEgAQ3SFgAQwRCcehg0EgEA/IqA0JhhRoZHE/rRbHv39H9+S7qppHmz/+YuL+i7b/c/xR27nqBadtZaLxbbWeqU8rKMeSt78k4tueOWd1liXXa+ipdZCCoZcRsNaVCgUsyxlOCXi0zHf2vC8U/auV1uaG5kMa5Q1PPjEW5fd+GgdNeg8yhTjLpd+E+2fSwDCSgAV3kF1vEACQLc8/OL9f/zb7HnMrzQ6REf1UGMlacYRQ5QQzBAhymgBkhHkcKrC2vk/OXKTjTyuPvE504pmWUYIwpj2ozmBrgABIAAE+jcBpbrqqvago5AI0ANYQ+BWkACGwCQvaoh9LgH02kdgiE4ADBsIAAEggIwRgJUANA5uuO3RO/7wuuSrCLwYM4CsY7vNRp109C7DS6HKqoy5cSSwZphrQcovvjl3ytW/a637mS6KTBNCMi0YJr7rh/XY8dworhZdLJPqKd/becftvoay1qaCU21PHn3m77+85Yk2WdG4MyC/M9xUdR7Oc5J9dVRpQRRAghCxUQB/frv1jHNupMV1I4EoNjUIECfIESiJUF6XEOV7eyWk+cBqsv7DKeccs9lo30ctLkNporIsCwJPysWMd5mvkMWVJOzNx+tl3ll4ARAAAkAgJwASACyEpScAEsDSMxyQLSwLCQBUgAG5FKDTQAAIrCACeT0nqnN7J0SL0241XgApXSXLT+M/fzEcb7fpmmccuwdJP2RcCYkbyo21at0vOC0dESqM/N0Dz99wyyOKD8+USxxXKaFT5XEvy7fgQeDEtY7AdX390RVTf1Lxq02BVAI/88Lsn/7yHlRYI0nlgvpSC/fGWmtC0tFrl3562kFl3t7NDhDP6XCPOWEKLq4+vxpS4nJcjKVOSFTArtRKSqmQcYolhNDcLEbF8y857/ubbOjj+ENONMJcKcVdJrMVteUGCWAFLX14LRAAAr0l0LssgC+w6wY7wN5OxcB+DiSAgT1/ve5930oAXZv/3pUn7fUo4EEgAASAwAAmoDQi5pzcaAGscONtj9z+0KsJHikWszPVNN15s1E/Onj7lRp0lNQyjWSalQI/yVLKWaJpR+ydP+U3b/2zFiEvQ5R5PtM06qhTTh3fqdbaA69gRAEdf3XDYRf932RV+8R1nBkv/ev8K38fseEY8c/CxGZzrrXMJYDJFactlwCIrQiAWenF1+de8qtb28JUCofipnqKWIHKBBFTEIBojKSUWgqjI2Cc1j+ecu5xY7/SwMWnHqOEeVEWSZlw6q2gSQQJYAWBh9cCASDQWwLdKwL06FM3JAL0FvngfA4kgME5r186qj6XAEAF+FLmcAMQAAJAoDuBPN6faC01RoQXb7z9T3c8OCvUzdJEBiziElSO++pK5x8/ydPthGlhTteRFjEyD2SUsygN3nyvevaUGzukVxMyY1xGsqlcSZJIoox7bhYJipmjPRV98OMfTNhn502isPb08+9eeuPDbbJMOr0AFsYg2I+MmDAjAZx+UIW3MxRjRDU2EgARIqUj59bR3Q898uqs91pbSCictrSDUqqUkFppLSnDFBOa1xdAon7+GUeP/cowV7ZjrRViEmfGulCtKC8AkADgOxIIAIEBRgAkgAE2Yf21uyAB9NeZWcb9WpwEYF/bI1mxq6dddQEx7vSRXsaDgOaBABAAAj0goLXOd6fm4pwnSWLL1yulMMac8yiKMMau60ZR5LouQihJEt/3pZRpmjqOY4LblQlvdxxHKZUlqeu6UpoafpRSIcQie0MplbIzxl4pZbL0TQ58kEQppdQc4KcSU3f27LlhLLNU11hgf4o6nKdRzDnH2kQKcNXicDJqrVVdplyH1mpV3w0QwZypehQy7irkJIJ++GFLGGqhqKAmtz+OYyml7bzjOEIIB2dIq8Ch66+3tta6Hsbvf/BBkgrhljEmzDgUIq2wyTdVCmtEadZQ9ketuRJSkWNGGQeeU4tChpk2iQwEETfL6NxPO1paagixmMgsTQ0WqRhjLnesqBDQcPU1VvZcRrHgjCiRYk04ZUJlWmvGmAVop0lrnWVZoVCIosj3/TAMGTPDUcq0aTEqpeynYYMxn9k0TVl+xXFMKbX3EGb4M2JuwKZeAo2iiDHWu990PVhwcCsQAAJAoE8JdO3/7Y+vL/i8nSeaLSzXvbgQAIQQJAL06RQNmMZAAhgwU9W3HQUJoG95QmtAAAj0fwKdZ9p5droQwvO8er1uAtaJOQ1WSvm+n6ap1tp13TAMzd4b4ziOMTZ7frt1930TeG+aUsZyz15ZkiZJ4gX+4iDYjWuWZa7raq3tZtXljtZaqCwVslhuSmKVJDoIiglNzUuV+QDHKE3T1HOMHqEVolghnTlUSZkFvp+lUpk4fSVUxjlHhFLu1yJBsKsRU6Qax3G5XLafGjnnaZpmWeYwX4ksS8JiwTee/JSnUjquL6QpRoi1+Vhp3PwWfHyMBecMaRFhmbmOgaCUcl1fCSmUtM7/mdRSUcIcyjzNk3pHR6VSIXlZwVq1gzGWKyxJMXCkTKWIHWbiCMwzlBsIQjiOE8dxoVCQUloJxgI3kRKEcM6FEHamrJ7SJdyYXAOt7T9ajQMhxDm3k1WtVgkhtnGEkOu6cRx7nmfXQP9ftNBDIAAEgEAXAZAAYDH0FQGQAPqK5ABrZxlJAL2OIBhg+KC7QAAIDEACdgOZJAmlJvI8y7JyuZymKSFEShmGYUNDgxUFbHRAlmX2C7tBDcPQcZwoioIgUErFcWxjAbA2m9JisRglZpO5yMseR9tG7JF1/i/ChAMUPKV1FCWu60uBUyEJqjuOwykzwfb5jtf0Ic0kLXBO46jD4TRJEtd101Qw7mJzl0JEp1lMaG69R01sAjdaB6HU3Gz3z0ZTYCyWCSf2rF+anTMhmDKNCZFmx661OVwypfoWSACpEq7LszQWaeY7LqUu0iTOTLkB8xZOMcNZlpl0hpyV0ia6gTFWq3Z4nufn+oXZgXtlopXSqTQ5CpQgYg7tqUMIk1J2hVHYDb8dtREsHCdNU3vYJYSw8RqMMSvW2KdsgIDVcezOPy83SOI4LhaLdvps9IfVdAqFQr1eN6IJXEAACACBAULg80aAEAUwQKauP3YTJID+OCvLoU8gASwHyPAKIAAE+hUBKWVX3L6NM3ddt6Ojw3EcxpjneXZ/breOnaH++Sm07/tKKSFEEAT2MNnGqzvMnKvb/6uE0Itx8qfcbOajKPI8Twhhd55xHHPXQcgE3Fer1UqlYgL1uWcSDTITzW6lCpUJu6GlmMTYnPhjpW2H63GiFSaM52fpGGElRGLPzDHGZmOMipxzOxaMsZSyVCq1t7cLpEwFP0JlZnQEqTWmLE0EYuY2u5HujLHPI/iLjgjDuu/7WJvqhbUoLhYa0lT4jhm+MqYE5iGcywYmxkFSG7pPcWdPkDSZFxGSSgnXM8PPCw0QJRFjTpIknXEWCNuNvQ3XF8oc7NueCyEqlYqNyLDbe5teYaMD7NdWg7aigP3CzprnuLVazfwLZ3Z+7RR3CQf9apVCZ4AAEAACnydgo9i+IJ7/M49AIgCsoi8mABLAEF0hy0ICsB+/ILtyiC4pGDYQ6PcETEJ4nkZuw8ht8nmpVEqSxJ5C2y/snt/sM5E5Rrc/2ewBvlKqXC4nidlpe56XZVkchl0x9nQxp8qpMEfZRjJwzHbXWOXnG2CCHYRVrVYtlQpCCClEZ3A7M5qCjV0PXI9z3tHRYX60YmEcCpQJ6a/XI0wYddw0E4SYQ3KKzJF4foBvEumN+x7uTJKPoqjrRD3XIEpGU6BUCmNJkIk8ykAooc0+WRMDx0bX2522ioz2oZRKspgQ4rpulhkxJYrqNpgCY+owc26PECoU/WrVKAu2CoD9jeD7fktLi5MnEXDONUb5vt1oASJTfpBXB+Q8rBmhwUghzMQFiDxKwR77E0KsUmBjBNra2oYPH97S0mJnh3PTgpbKiiyO49RqNdd1rSSRpmm5XK7X61YFyLLMZGHkPez3axY6CASAABDoFJ179CMLJABYNyABwBpYBIFlJwFALgAsOCAABPonga69OmOspaVlypQp8+fP9/LLdd3//HnRRRfZ1HG7s3WY8QJQSj377LN33XXXsGHD4jhO8uv73/9+wfd//etfp6nJ26eUFoNCnBppYBGnNwu2wWeeeSbGOIqiSy65ZP78+YS60hxul9ZZZ52jjjrCRumnWayweXuaplOnTq3VajZ4IUmSg79z8Le++U0hxNyP51xxxZUIU8zMiTfFiU2G59w1TvwaK4U4oTGJbFY8Y+zss88mhEydOrWtrS1LjYueUSVyHSSKTSoEQsjBRhwhufVgvv83wsd/DBHOvfDyP8947sabbipVigirNI3rHbWLL764WC5w7pqiBsooBza13vf9W26/aebMmdZA0WY97L777tttt50SJjYBIcTyHT7BRoL597///curLo/j2HXdcrH00UcfnX7qqauttloQBJqSKIpyvaM+e/bsa665xgY4cM4LhcLpp59uDRqst4KdL5OPoPUtt9zy7rvvEkLa2toaGxtFmh577LFrjRplowZSYYIIHMexRgNwAQEgAAT6PwETINaTCySAntAaivdCFMBQnHWE0DKVAEAFGKKrCoYNBPo3ARsFYHz78gP8Qw899OWXX6aU1mo1+++vvPLKsGHDTIx9vV4sFsNavaGhQQix7rrrep4395O5pWKJc16rVl955RWt9WabbWYyCBxXCBFFEeWdGemfwWAjzxsbG1955ZUoitra2rbffnubF1DPt7ht7W0vvfjSKqusYiMRsKPsCfZ22233/vvvp2kaBEF7e/2XV/xy/0n7UYzfeeedbbfd1lrfa4xpXl3QKAXcmOGZc3tt0uOzzJgaJEmilHr99de11ttvv329XlcoyjP+zZl8rnEYmcDEz4f5qThW1giAEUqoqXTw2jtv3Tb99uN+eHypXLYB9u1tLW+8+lrTSiOyTBKUW/Enwg/cPGChfewWm7a1tZVKpTCKjJeh540fP/7qq69OEhNqIaX03EDnsRhZlr3yyisTJ05oaGhob28PPD/wvI033vhPf3ykWq1m+bhsgYYZM2Z8+9vfNskIeV7AsGHDnn322SAIrBGA/bCL8voAcRyPHj3a+juYKAMhGCE/+MEPTj31VGNbmGUKmeiGTApGVlQxwv79fQK9AwJAoP8RAAmg/83JwO4RSAADe/563ftlJAF0bf4hHaDXUwMPAgEgsEwJ2IN9Sun9999/4okn2rhxrXUYhldcccVBBx2UpmkYhq7rMkLjOO7o6PjK6K8EfpDb75lM9YMPPPCiiy764IMPNttsswKZ4tMAACAASURBVMAzQfu2dt3ium3j80eOHPnYY49RSltbW8ePH1+v1zU2vgBZJj3P22qbrS+79ArudNaxs2rFTjvt9I9//tMG7WdZdvXVV+++++4iyz745+ytxm1dCFzGaZQkHg3yrXXGOMmylHOaiQRj7SATvW+z+l999dUsy/bYY485c+YIqY0PP8HaeACaS5ssBKFcc6KOkam3xwm1ZoFSyk8+/vg3t/z2f088iXumBoHnONVq+zuvv9MwcnitVvN9nxBSq9WCghOGtb/+dda+ex1YLBSFOZs34f3W4f+FF15oXrXJ87wkjHLffsWIUROef/75Pffcq1KpcMrCMCz4fktry7VXXzNp0qREG8nAehk888wzkyZNKpfLtnCD1vq1116zQf62iIBNBPB9/ze/+c2JJ51YLpUtQ1OvUaNKY8O999670iqrJEnieMYrEVOCFCQCLNNvNWgcCACBPiPQVVl2CVuEKIAlBDVkbwMJYIhO/RdLAJ85xv8Cx9HF4bNhpXABASAABPoPgS47QC3NEfS8efMmTJgwb948mmeYa60n7b//lKkXZ1kmtUmGt9n4b/z1tX322stxHBuNH8fxb269Zfx228+bO/cb3/ifSqliNp/YWAOkadplStclg+aB+mabPWJY81/+8peWlhbG2KZjNjdqAu6sck8p/bTl03vvuXfs2LHW684UJvT9zceOmTdvnkglwyYT/pdXXT5x4kSl1N/+9rett9m2mO+9O3318kN1E+hOTI09a6dv/wUzGobh7NmzoyjafcIeH374YZdLX5fBoXXdt1KF/eBobQuDIJBSvv23d+6+++5jjz02KBbt69qq7W+88UZT8zBGjDahhGElUlNTcMqUKTfcdBPJ2zHH7LmzQLVe+9U11+yz196dHgR59yzeWbNm7bnX3g7jLqeMmAqIjuMgov/yl7/4hZIdIMb4hRde2GuvfYIgyOMCOOf8xRdfNDt8YrInbDgDwbpWq5100knPPPOMyoSVALRUzHFb21p/f9fd48aNy2RuuEBNgQaK4fdU//nuhJ4AASCwaAI9NQLs3sqS2AeUG0cA+iFIACSAITjpZsg9kgB6wQgkgF5Ag0eAABBYpgTskTKlxrvO+t4fe+yxjzzyiJenlEdRtM566915552lStlUm+PGOPA/gQCnnXLqg/ffb4/TjTog5XMzn19z9TU+mD178003C4LA7PaJKTU3adKk1VZbzVrT2SJ8jDET7p6YqgGMscMPP9yY3oXhJptskiQJd80rpJRpmg4bNmzUqFE33XSTyYHX2JQeSNMJE/d8++23ZaYKnl+v16/85WVWAnj33XetBGBN7znnO+yww+qrr57H83f67dttfBAEdhd95HePStN0+vTp8+fPj8PIVgewxvieZ8oQUEpnf/Cvp556Ko7jrvp5HR0dEydOvP7667skAFtxwEoAw4cPD8MQY1wqFJMk8V23ra1t3XXXLRaLhJiCf3EcFYslU/4gTbcct9XNv/4NtTULu9kxvvzyy7tP2LO5qREpJTORV1hwKWdHHnnkj0893SYUSCn//Oc/7ztpv8aGxhwsKhaLL7zwguknMuaItv9pEmGM11hjrVKp4DJufQRypwCT2DBh4sQpU6ZQbqo8ImJKD4AEsEy/3aBxIAAE+oQASAB9ghEa+QwBkACG6JIACWCITjwMGwgMYQK2XJzZEkuz8cYYP/TQQyeddJKNAsiyrBaFv//d77fedhuT3J6f0qdxst666zaWKzIzdeYIo/vvv//5F10oM/HB7Nnbbr0NpZQxRhhtbWu99557N998c1PrLr9s8T+brG7TOG2JvlqtttVWW9VqNVPJb0Guu/HbT9Irrrh8//33N852jiMU2m+//WbNmiWlDNwgDMNfXHnpXnvt1SUBlBZs7wkhN99885ZbbqmUitMs7485GKd5FIC132N5soNNZCD5Nt4WHbTBAhjjWq32oxNPfPLJJ9PUlCS04sKYMWOmTZtWDIK777776O8dWywUrSd/e7X9zTfebGhqtI8nkanVVwyC22677YQTTqhUKvV63XPclVZaqb29vbW9zfX99o7qIw//cfTo0Tbzwm7aMcYvvfTShIl7+q5HMdZSFYvFKKqnIsuy7Mlnnt5www3DukkEePHFFydOnNjQ0GQ8FyhubGycOXOmLaDAHLPPz0sMZpdeeulVv7gyTdNisWgdH3L+xiIhk/LZZ58dPnKEHQJzuMyMNyFcQAAIAIF+S6DrGH9JzvM/P4oleQqiAPrt7C/TjoEEsEzx9t/Gv1QCWEpLP4gC6L9zDz0DAkOVgM0bN9v7OLFR6BjjXXfd9eMPP7RO9bV67aSTf3zqqafak3lE8Pt/f2+7bbdpamxKIlMPrx6FDzzwwLfGbB6H0dyPPx6/3fa2miBzeGtb6/Tbp48fP94a8pk4gtz6zooOWX4bQigMQ4TQ5ptvLrMMaxMsYGfDJMknSUNDwx/+8IeVV165WusoNzbsusvub7/9tpEP8hPyy39x2V577aW1tlEAXRKATLO77r3na1/7GneNcGCi4qkp5keUTjJT9i+KIvMikm99GSPIlMqz9fkYMxn4/4lNOOWUU35/911CiGKxaA0LfN9/7LHHVl11Vc9xTRRALgGY1HpK26vtb7z+RkNTI+c8qofGDgChWq12wvE/fO6556Q27gPFoHDGGWecfPLJxXKpFoZRHJ1+2umnnnpqFJmzepuqoLV+6aWX9t53nzwRgGuT0W8CAUqVchzHO+26y7XXXpskiev4L7zwwu577F4ICkZYUapSqTzz3HOUUlsvUCjzpEzivffe+7333uOcCyHWWmut3Xbbbdq0aUIoUxGQ0muuuWbChAlGXZBG0AHPmqH6kwDGDQQGDAGQAAbMVA20joIEMNBmrI/6CxJAH4GEZoAAEBgwBGx6v9kMK20T+wuFwrHHHvvg/ffbfHLHcb75zW/ecNNNlFLP8xhj06ZN+/nUqSLNbNU6vxA89thjlWFNSOlP5swZt+VWnV70xJT6u+OOO7bddltbeU4Ik4tuKu3lJ94KoUwaLQAhlCTJ+uuu57suQWYfbs0IbSp+kiRHHHHEOeeco7Fxwt9twh5vvvE21loIIdLsiiuNF8B//Aj//ve/d5cAXMbv+P3vNt54Y0yJ1CaygDCToo+1Of+3Ufc2Zz5NU+sOqJTyPM/G/AdBcPHFF0+dOrWhocH+X4RQEAQPPfTQWmutZf6q9D333HPMscdYCYAQUu2ovv7a603Nw0ydRcpqtVqlVDIOBVuNM3H7WiGld9ppp//7v/8bP358KjKUBx2MGjXqwQcf9H3fhmBY5rNmzdptj91LhaISIvBcE8+fpoTRKKojRK6++uo999wzSZLXX39z1113tV4Atijgs88+y/IMDhsLYNSEmc8fccQRQuXyDULHHHPMhAkTdt5551KpkqZppVLZePTom2++2UYf2LcMmLULHQUCQGDoEVjK/b/1dvlSbBAF8KWIBuUNIAEMymn98kEtiQSwNIEAEAXw5XMAdwABILB8CTiOY337XW6+yN34s2eeeebQQyY3NjQmSUIIaWho+N3vfrf66qsbvzrPm7D77m++/obdzHPOD5p88LnnnhuLjBH64QcfjNlsc9c1u1ZrMjd58uT11lvPnFq7rj1mN24CjIk0o5ztsNNOI1YaacPmtxgzRmaCUBMFgDFur9abGstJklQqlY8+/uSB++7beuutwzg6+NBDZs6ciZWpz1er1a686hcTJ05ECHWPAlBKhWH4v//7vyNHjszD3U0CAs5dD+z+v1qtHnjggZVKReNOPcJWAejyeb355pvPOOMMG4YQBEG9Xl911VV/9atfffWrX7Xz43LHegEUCgUrAdRyCWD4yJHW9cDLQyouv/Sya6+91j6SpumZZ555zFHf3We/SbNmzcLUuP+3V9vvvOPOcePG2dAJznmapn/961932W3XYU0NDJNqW3tzc/PcT+Zyh/m+nyTZ6NGjp0+f7jjOW2+9teuuuxcKBWPp7zilUmnGjBmu62ZSaq1tzP+P//dHjz76qM3CaKtWb731lrFjx2666aZCmLwPrXWtXpv5/MyVV13VZjoIZaYVLiAABIBA/ySwNC4AdkQgAfTPme0PvQIJoD/MwgroA0gAKwA6vBIIAIEVSsAWoqeUWgnAcRx7Qr7FmDGffvqpPYT/zxHxueeee/DBB8dxPGfOnC233JIRas384ji+/Y7pm222mUBaS/Xxhx9uMWas/V+pMDb+NlIgSZKuXHobC0CQMRG49fbbNxuzuZQyDqMdtt++9dMWjYyP/X/y2M8777yTf3waZ9hGBOy8884XXnhhQ+Owww8//LnnnjPVAbjX1tZ21a9++ZlEgK4Ch7aoYW7+Z/qJMTZOeNh8/kuS5KGHHx49erRN8jchAMiEFdhOPvXUUwcccECpVNJaO8xoIrV6bdr10yZNmhSGJsLfpAm4uQRwzDGlormNL0gEaGputtUHaA72iMMOf+aZZ8rlshCiXq8//cSTq6+++j333POjH59YLldkHstw0EEHnX/++V0+/1LKF198cc+99nQ4K3h+GicbbbTRRhtvcO9995kX5RrN+ef/9IADDnjzzTd32HGnYqHoOE6WZaVSaebMmUYCyDJijA6cOXPm7Lj11mEYplL4vt/a3v7aa682NTVdcMEFv/nNb60NxH+6ev755x9++OHGi5HzTBuDBriAABAAAv2TAEgA/XNeBkevQAIYHPPY41EsTgLoDGpd0F6vUyUhCqDHUwIPAAEgsIwJdIXoE2R2yLVarVgs5sfXl1511VWFQsHGh2+zzTbTpk2jlD744INHHnnksMamWq1GiMmun/XqX/1CgTCaxsn8Tz4Zt+VW9qRdKHOs3Rlyj4z/vI2ot6YALmEt7W2/v/eeb35rE0ppVA+32GxzlQnEVBzHhUJhxowZxx13nPW3y8Psw7vvunO77XfYZ599XnrpJdMOZh0dHYuTAHS+uy4WjVdfFhs7QFv7QBKTt1/tqD704EObbm7UB2s9YIPnCSFvvPHGbrvtZi0JbX5+PaxPu37a3nub6n02PcHzPETwPffcYyUAYy64wA6wcdgwm9JPMZ45c+bhhx5mGkkzRE0wxVuvvxGG4VtvvbX7nhMIo0neYGNj46OPPmq7SgjhnM+cOXOPPSc0NpRFkjqMM05uvfXWPSZMcBzH0mPMmTFjRkdHx9ixY33fhCFwyoKigea6rtEyclHg1VdfPfQ734njuFgpt7S0jB8//tbbb0uS5JFHHjnuuONtmIBSas0113z66adtUIBAXx4iu4yXJDQPBIAAEFgsAZAAYHEsOwIgASw7tv265SWJAuj1/r9r5DbW1P51SYKR+jUy6BwQAAIDnEBX6LvVOrsM4Z575tn99tvP7ku1lMOHD3/sscfK5fKpp546ffp0G7IehuERRxxx1llnmWABLbFGH37w73FbblkulvKDaOOfb1UAIUxSQFfivUl911qk6W9/+9tNN98ccxzW6mO+tSmVOpHmKN5uX9965+099pgQBD7GmGq16qqrPvTQQ8cdf8Jzzz2X1y80Jn9XXGHsAClnb77z9rhx2zSUilpaoYEnSeJ5ng2tt3aA1oPQpv0//PDDa665pud5tod2327O1cdvXywEJpHBlA8g9TC84vLL9/v2/qZegMiQJrYyIsL0/vuMBFD0PUoQJbyto+Ptt96sVIwdYEdHx39KEFxwwQXTb7vdOPMJkWp50kknnXLSyWEYxnE8efLkd95625rwJUly9dVXb7P9duVyGSEzqFl//eseE/YsBUWfO/WoFibp/E/nXXnZ5ZddfAl1zLhKpdKkSZP23XffHXfeubFSyUdn0gRefPFFm7xgizIcdthhL/5lpoVfrdVuuP76XXbZBSE0f/78vfbaq1qtJkmita5H0UMPPLDRRhs1NDRESWrCAIj5JaUxwiAIDPBvcOg+EBhkBHR+2Y/QPf1MvuSfusELYJAtmyUcDkgASwhqsN22fCSA7h+yl/yH0WBjDeMBAkCgfxD4jARg7U4wxq2ftmy55ZZCiCiKhg8bVq/Xr7322rFjx+6www5tbW0mez9P77/vvvvWWWcdKaViBGv00b8/3HLs2FKhaM320zTdYost1lhjDXt4bo/Z7dXe0UEQOu2001ZbYw3EUK3ascO229Va2ohjagT6vj9jxoxyQ+W888678847TTk9RiXSxx9//Ntv/e2JJ54QQnDutlXbfnXVVXvvvfd/ChN2SQDIKAAaIbLpppuOHDmSOdza7Amloiiyb29tbT3rrLPWWGMN6/9n9///+Mc/Jk+enMbh3LmfFIuFPJ/fPfroo4844oiVVll5/vz5XiFwuJdkpoggJuyB++895uijS4FvJYDWavXtt94slSrWImHevLk77bRTta29HoaB71eNM+Lt247b2mZeTJ069aorf2kKDXAWRdHWW299429+bTMR/lOR4S9/+cs+++3vcxdLhSkKk/hv776LhNx4vQ2ahjfb+IuOev22W2457LDDXNc1JQm48QJ4+umnCSGFQiHLsrfeemu33XbjufARx3EqxOOPPvr1r3/dQjj22GMff/xxkxmRCyJHHHHE6aefnlskUpAA+se3JvQCCACBzxLoHgIAEgCsjz4nABJAnyMdGA0uiQSwNHaAlgJUXRoYqwF6CQSGGIGuj1P2ZxQjdOrUqVdffbU5D88z+Y855phNNtnkgAMPKJfKlJoT/rXWWuvpp5+O49gEkBNEEP7wg39vMWZMuVgyogDS9Xr9rrvuGjNmjE10t453+QG+IozJvAJfkmWKqDiMxm66GUpFlhfPwxjPevWvnufNnj17q622KhaLjJr6Ap4bNDc3f/TRR57nGZ2itfWqq67qHgXQWC5pafawWSbvvPPOsWPHmmp8GNtUf1P/j5h0AM65jVCwDogmNaBaPeyww2bNmsUpdl03iqIgCHbYfvyUKVOCIJDaGOwjSpI4Q8bFjy6IAji6XChQgjCiVgIIgqLneVLKZ5556jvfOaChXLYhBu212ttvvdnc3JwkCcb4+T/PmDx5suu6UptuSCmff/75QrlEKXUcZ+bMmRP32delvOj5cRpFafLe++8XXO/JPz32nckHD2tsrNVqjuOst956c+bMaW1tZYwphBsbG2fMmKG1LhQKWutp06adddZZxcAXQpTL5Y/mzHn3nXdc121sbIyiaNq0aWeffbbruvz/s/ce8JIU5d5/z5x8ds8mWIQVE5JFgpJ3lwUU5EpmwYArCMgi2QC+ei8GvKCYkKAIKhINKAoK/hG5gEgUFRBBclrCKuyysHvyOTPzt6dm+vR0rK6unu6e+Z7383qXc6qeeur7VHfX8+uq6q6uoaGh2bNn33333QMDA+OTVXysAmizy5/uQiAXBJAAchGm/DqJBJDf2MXyXFICiKkCIAHEChKVIQCBhAmIpZWdxY5bb7310EMP7e/vL1ffTr/jHe/YZpttLrzwwunTp4s89qTqT2dnp/lVv0qps9jxwrLnd95xx5kDM0xRoFxaM7jm6l9evWDBgsnJyZ6eHvGlOnEiwGS5bFT/s2/atJGJkeHBofk77Dg5PFoqmHv1h0dHHn74YXHK/cWXXvLpT5/S39XV19c3NDQkvizQVTSPspucnPzOeececMABYhXALrvsOmtgumGm/IVCuXLd//e7jTbZ2Py+QGeHUShUCqb0MDlqHhAgTsgXRwBMTEyMj48feeSRd91117Rp00oTY6Ojo/39/bvtttt3zzu/u7vbXFff1VksFkfGxzo7urt7TYGgq7v3N9f++thPHOOQAAYGZpoH761a9clPnvSnP/1pfNT8oMDIyMgGG779qKOOGhoa6u/v7+vpffXVV88++2zzHMTxsb6+vtHR0c9+9rPHHHNMudr9e++9d5/99p85fUZHxSh2Fla+9vqLL73QaRT6Orv/a5+9/3zvvXNmzy5Vf8z3/1VVZbJcGRgY+Mtf/iK+ILhmzZojjjjiiSeeGB81P/cwOTm54447HnTQQf39/f/+97/nzp37/PPPX3TRRYODg2IhwMjIyHe/+93dd999+oyZSAAJX2GYhwAEVAg05xQA4RkbAVQilP86SAD5j6FSD+QlAOt9vkI7Ynoddf+SQkNUgQAEIKBGwNx7XyiuXr16w402nD1rdqF6EH2xWOzv73/hpZdmz5792muvlcvlu+++e7311hOb7ctFo6NQfPH5F3baYYdZM2aa3/8rTQ4ODf7m2t/Mnz9ffI1vcnJSbLyv7jMvFKvODY+O9s/oX/nKioU77VycLJc7zZy8Uqnceuut8+bNm6yYq/ff//73v/zicrGG39znb5hr6QuFwtDI8PnfNb8IICSARYt2mzl9mti+XihXrvjpT9693bb9/f2DI8MTk5O9/X0TExP93f2Dg4Pma/Nyubu72zCMoaGhz3zmM7///e/FAn7z5INSadttt7388ss7zOP5zPP5ShXzO3+dPd0Fw/zYoXkmn1H8zbXmFwFmTjdXARiV4mtr1jzyz4cHBmZ2dHQ8//zzO+yw/axZM8dGRg3D/O7g6PiYSali9JjfSpjsrJ6kaL51r+6PmCyX1l133bvuustcv1Au/e1vf9vvgANnDcycHB3r6CquHhp+btmz/d09o2uGHnrknwcffLAZoI6O3t7ewcHBjupPsdOUSO64446BgYFyuXzHHXcccsgh5kkHBbNTIyMj5uH/5XKxUCjVv4nd293d398/MTEhVj0sWrTo5z//+ZqhYSQAtauGWhCAQKIErFMAFFqJuvEWCUABcgtUQQJogSCqdKGZEgAqgEqEqAMBCDSLQGlictq0aT/+8Y9POfWUmdPNTFXknCPVTQGGYfxnUcBvfvMbsX19fHzcqJ4FIDYCzJox0zxpv1waHBr8xVW/WLDA/EaAmeiaG/i7xEvpkvlVv65SqTRRKhW6ChNj4zu8e9vSyNhwVSbo7Oy85ZZb3vimN3V2dq5cufKxxx5bcuiHisXi+Kh5fF1ft7n7vbOr+Pprq8+tSwAPP/rIrrvuPmNav5AAOjo6rrrqqq233np8cqKzp7tYfTdursmfKA8MDIyMjIjjCVevXv2tb33ryiuvFEm1+Qp9dPhd73rXhRde2NXVtc7ac8vVEwQq1US62NU5NjoxOm6+2C8UO6+95leWBFApF8RS/+nTZ3R1dV1xxRUmtxkDndXVCmZiXzL7XimZjYrPIpQnzFUMxa5OcRT/RGny5ptvfvvb3z4+Pv7QQw/tte++M6YNdBqFidL42OTEU08/PTk6Nm/uG14fXPOFL3zhiiuuEN8sFNpKqVQqdHTOmTPn5ptvHhgYKBaLX//618UmjqJhbvUXnxIU5z5UKhXziwbVw7TK5fLY2Jj4GsKsWbNuuOGGuW9YFwmgWRcZ7UAAArIE4iwBiJr/swpANiotVw4JoOVCKteh5kgAVvLPQgC5sFAKAhBIgUChYi6Sf+CBB/baa6+1Zs8Wq/fNzfxdXatXr+7p6fna1762ePHiUqnU29trrqovGka58uLzLyzYeeeZAzPMU+gNM0E9/fTTN9tss76+PrHwXmSh5XK5t79/ZGiot7d32sDA7LmzSxOT++z1X6+8uLyjr888IGBs7Mabbpo3b16xWJw+ffq///3v44899pFHHhkZGhRv+CuG+QGC8fHxs887/4ADDih0FB0SwOjo6FlnnbXNNtsMDputTE5ODo4Mz5w5c3Ki/Prrr6+33npjVS3jr3/965lnnmkYRqlUmjZt2muvvTYxPvads7+96aabmonxpHlMYKVS6e7tGR8fHy9N9vb0d3Z39fT0bPD2ja759dUOCeCxRx+ZPXut4eHhQw455IknHjMX6ld3JfT29r6ycuXMgQGxAKGnp2d0aLhcKU+fNn28NCkWIxQKhYMOXvzlL3/ZMIx//OMfe+699+wZs8rjE739PS+vfPWFF5/vKhTHBoc7us2t+wceeOCzzz7b0dExbdq0wcHBvr6+8cnSnDlzbrvtts7OzmXLlh111FEvvviieSLDpKk0zJ49e/Xq1YZhiNf+w8PDYu1Gd3f3jBkzxBcT/nNK4sknn3zs8ScgAaRwvdEkBCAQSMD9IQDrLNtgcgr5PxJA2w5GJIA2DX3TJABUgDYdYXQbAjkhYL6mLpgL8sfGxjbZZJP+XvNndNRc016o7jxfvWb1vX++961vfavQBcwT/opGpVR+8fkXFi1cKCQA8UWA/6Tivb29oljtfXXBPG9vaGSkt7u7VCqt/+Y33/2Xu//10vLdFu5SGhkzX1VXz8z/v1tu2WCDDcQr9FKl/NKy5w899NB//eul/t6+ybHxzq5ipVQeHB757gUX7L///sXOjocffWTRot2sVQDFYlFsdBdv3U3wxeo78EJHT0/P8PBwqVSaN2/em970pn/+859icjk6Ojpt2rTy5LjIkM3kv/p9QfPsQKMyMTHR1dszOjLeP33ajjvueNnlV17z66uPWbp01sB003B1FcDjjz06Y8ashx9++D3vfc+smTPMKh1m6/Pnz994443F236xLL+7w9wWcccddzyz7DnxEr5cLg+Njj737DPd3d333nvvvosXD/RNM8zD+UrDY2PPLXuuq1DsMoqTlfLExMTPf/7zL3/5y/39/cPDw319fWNjY109vd3d3ffff39HR8fNN9+8ZMmSvr6+jo6Oni7zC4vvec97Nthgg9HR0WLR3H5RLBbFRxBuueWWp556qlKp9PT0TExMbLbZZr+9/ndIADm5THETAm1EQNylxc3c2lErk97LlHFzZCNAG40tW1eRANoz7sbrr/5bYX2+8st8DgVo03FGtyGQBwKlCfP8/N7e3osvvviMM84QabnYz18sFvfee+9zzjlH/KdY3l+pVIrF4rJlyxYsWDAwMPCf9//iFtdRX3xudbp2JGq5VOgwE9o3vfUtv/zlL3u72kkf+AAAIABJREFUunfeYcfhwaGuLvO0v/HJiZtuuuntG21kbjEomjvyOzsKX/ziF3/z62sGBwcLFXN3faFcGRwc/OHll++22249PT1///vf3/e+9w0MDBiGuTpAHJLn/ilWp48dHR1jY2Pz5s2bO3fuQw891N3dLbQGx1pTs1NGpbPbXJVQXT/fP1kul0qlhQsXXvmTy3/5y18ec8yxs2aZ30cYGRkZHh59/PFHp0+bcdFFF33zm980zwuoVLq7u19d9eqf7/nzem95k7nlfmjIfOdfrnQWzY0Jt9xyy8c+9rEZM0yxoLPT/Drgddddt/322996660HLT5oYPpAoWD2/bXXX3v8scfXWmut1atXD/SZaX93d/fBBx/8wAMPiI8Imm4XC2IjwDrrrLN06dLrr7++VCqZXxwoldasWfP444/39/cXqwsQ1qxZY37joFSamJi49NJLTzvttGnTppkLE6ofSrj66qu32GKLjo4O80OM/X1ifYTyYy4PIx0fIQCBLBKonRpjy/zVvIwqAYjyM+e8Qa05auWaABJArsOn7jwSgDo7akIAAq1FoKv6mrpUKj333HPzF8yfPcvcC1Aqlbq6utasWXPWWWctWbJEzM1E/ixebq9YsWKnnXbq6DA3wJun/ff1lSYmrNRaEKpLA0Znd9fw2Ois2bP/9Kc/Da5Zs+/79x5cvaZUqpjv7QvGFVdcsfkWW/RN6xfpemdH4ZVXXtlvv/1GBofKk6XR0dHuDjNn/uZ55x100EGdnZ1///vfd3/P7nNmzxHLDcS+A/dPR/UTfeId+Ny5c+fNm/ePf/zDWlBqnyyKf5fL5tkE9c8HmCf5dXd3L1iw4Ic/uuimm246/PDDZ8yYIVp87bXXH3jg/jmz137Tm980d+254uzDNWvWbLXVVr/61a9KHYXu7u6SkFHGzVX3XR2dTz311E4777TWnLXMjw50mMsT1l9//euuu+6RRx7ZZ599uru7e3p6CoXCy6+8/OQTTxaLxdmzZw9VE3ghHxx99NHiE4BCiJkzZ86dd9758ssvb7vdtmuvtfb4+Lh427/ttttectllAwMDw8PDpjjSZR7l0N1pbgR4+OGH999//67qjxB3PvzhD59xxhnm+oX6IYjlcllICa01wOkNBCCQaQJIAJkOT4s6hwTQooEN61YqEoDCuoOwfvB3CEAAAnEJjI2Yq+IrlcqqVav23XffZ555ZrI02VHsKJVL3V3dd95556abbjo0NFQoFEZGRqZPny4Szn/9619bb7O1eVszCtOnT18zuEYc++/+KRhGxTA6ujomJkvPPPN0pVzecIMNC+aZ/N3jE+PdXd0/+dnPFixYMFGanJiY6O3tLRjlYrF4ww03HHH4EYXq4oLqBoHKpZdfscceexQKhXvvvXfx4sXmGQSVcnfViGe7XdUuVLcFFPv6+t74xjc+/sTjAbCKBaNsvmI3zxecLBulcqmrs2urrbb6w02/v/rqq5cu/USxaFQPRDQXEdx//9+efurZxQcvFgaLBfMcgf/93//96Ec/anSbr+vNjw4IfaRi9PSY5wt87LDDb7/99tGx0c6OTkH4vvvue/bZZ/c/YP+Ooik9VIxKT3fPU089VSgUxsbGZs+cuXr1arHG4fTTT7/4xxcL2oXq9opHH330sssuO+uss4ZHhoUDk5XytddcO3/hgtWrV8+YMcNcQdBr5vMTI2OzZs1as2bNdttt9++XzRVwPd09Y+Nj679x/T/84Q9z55rnIK4eXDN9+vSOjg5xlGDcIUV9CEAAAtEJxPkQgEOAlmmcVQAylFq1DBJAq0Y2pF9NlgA4EaBNxxndhkAeCBSNgni33Nvbu2bNmtdff12s9u/s7BwdHZ03b56YJ3V0dIiD5UqlUl9f39DQ0Ouvv14oFMTm9r6+vsnJSfc6TPOte/VkwbFqor722muPjo6auwCq5/abCw2Ght785jebb9e7zT355ub5zi6Ri65YsaJQPVFffMOvq6enu7tbfGtw2bJl06dPr1Qqw8PDPT3mVwPcP8KZYrEonJw9e/Yrr7xivecX5e3pbmfR3FZglu/sMCpmSl+pVObMmTNjxow1a9asWrWqWCxOTk729/ePjIxssMEGL7/8srlVoVAQZxCMjo6uu+665tv4DpOn2ATRWd2Qb36VsLNr9Wuvi/JiKUGlUpk7d65hGC+//LL4TV9f38qVK9/2treJr/cNDg7OmjVLfF5h1apVIyMj5rH/1bf94nSDkZGR119/vVQqTZ8+3UzdO4o9PT3Tp08XRzOYKxGq7/M7Kmb3Z82a9eyzz3Z3d69YsaKnp6e3t3diYmKdddYZGRnp7e3tm9Y/Ojo6NjZmruZgFUAeLlt8hECuCbhP+IuZ/yMB5Ho8NN95JIDmM89Ei0gAmQgDTkAAAhkg0FEws0rz23udnWKZuvhWnzjezzxqvlwWZ92/+uqr5np1Mw8tii/Mie/Miw0C4hN97h9x7H+hwzzwf3Bw0NzbXzFGRkZEi+aX//r6hoeHJ6oH5nd3d4t0WmxPECvkh4aGzP35/X2Dg4PiK3cdHR3Dw8PCvUrJeyNA2dzvb25emJiYEN8FFJsCOgpmWm5P/usbFsyDAAud5sb+grn4oFCqmBsiCpXaRwSGhoaE0iH2zI9NmBKGWFcvdArxMcKOnu7aZxOqn+grFArie36T4xPia4tjY2Pj4+PmeofqsQvdnebXEwXPzk7zSD9x+L+5Pr8al56eHrH/Ynx8XHyzwFJbxCcAxQmOYnXA6PiYmFtXNwKYljtKpowiDj4UQLq6usTHBcrlsvg4QrHT1HdKpZLQZTIwKnEBAhBoZQJIAK0c3Tz0DQkgD1FKwMfmSwCiE+KIZn4gAAEIZIeASIzFyXnizbN4WW0YxvTp01etWmUenl99F21+ka6a5Yo32+LAuYGBgf8cGdDb21s0vBeQFwqFyeqCfGuNgPl+vGJ09ZjCgRAdurrMN/+iFfMjBdUl9OIYfPGGXLz8F8m2sCOyYuGJJ0yR83dUlxuIV+Li4IDShLmS3/qZ0gIKph2RhBuVolE0X++LXH1oaEjswxc7560T9cRJe6YiUiyOj49PmzZN/EZ4a/1JELZcFcqFOG1haGios/oj+i56Jw5fFOm98KGvr2/NmjUzZ84cGRkZGxubNm2a+FOlUhFCydjYmPhfU08ZHenrM4/3GxsbMz8NOGauvxDHDY6Ojgp9xxRxRsxDAcUiDiHrmMpF9cuI2RmceAIBCLQkASSAlgxrjjqFBJCjYOl0FQlAJ01sQQACeSZgZdfmwXvVV8RWtjw5OSleQYsD5ERyLnLLgYGBoaEhUVhYEKm1/e16bSl+p/lXc697NbkVq9zFu3SRggp1QPxDKBEiixb/qJ7Pb745F5m2IG19myBg7ahIaMXmduGnmHR2Fk1/3BErlc22RPpdKJr/K3J1oQKYuoBhfp6gXC4PDg6KJFyk08I3sZbBFDImzX6JHokD/EViL7YACKRC+BAbKCxVRfRFZP4dHR2Cj9ARxH+K34glGDNnznz55ZfF5wCHhobmzJkjFgKI7x10d3cPj5or/M3PH1a/LCBUHsFBaA0dBdPs6OiouZOiaAoWVpfzPJzxHQIQyAEBJIAcBKmlXUQCaOnw+ncOCaBNA0+3IQABFwHxHljkliK9F4vnxcJykeeLVehCBRCp+PDwsPXBuZ6eHutVvFsCsN7/CyMiERVps2XWmg6KJLa3t9f8RmB1wX+hYO5s7+zuqpTMjNqyL/5hvWD3SOkr5d7eXrFPoVKpiB0NnZ2d5qF/Xj8dRVNZEBA6u8wNDkKhEOm33UOxpMuuPohcWrxdN8q1bF9k/kJWMPtrLmUwTVliiniHL7SAUqkkTjoYHR0VhMVL+2nTpo2NjYnzF0ZGRkz5YMIMhIAjVIbu7m7zw36d5koHsQpARNPUdHp7xkZGxSGOQqyxhJhCxeyv+OhAqWKu6RArEVitxk0CAhBImoBDAqh/EHDqDq/gQNQVTBwHqAC5ZaogAbRMKKN1ZPWqlx2rUiPVF1NPt4QZakTMX60f68PUnMAcio4CEIAABCAAAQhAAAItRsCaDCv0K2raL5qw15o55w0K7VIl7wSQAPIeQUX/V6962X79R83Ao5a3vLRLAI5fKvaEahCAAAQgAAEIQAACEMghgTj5v8JXAJAAcjhGEnEZCSARrNk3mikJIPu48BACEIAABCAAAQhAAAIaCVhv49Re5iMBaIxFu5lCAmi3iNf6K84CsP9EfbEftby7rTgW2jRsdBsCEIAABCAAAQhAoCUIxFwCoCABuLUGNgK0xFCK3AkkgMjIWqNCfAnAcfB1VCzWaQJRK1IeAhCAAAQgAAEIQAACeScQ8EkXma4prB1AApAB2w5lkADaIcoefdQiAcRRARyHWrdpGOg2BCAAAQhAAAIQgEBbEogjASjk/56rBlgF0JZDz0ACaM+4G6lLAJZ8wHaANh2CdBsCEIAABCAAAQi0MQHrW4ChL9XcHxFUw8YqADVurVcLCaD1YirVI7cEEHr3EXbFvUPXO3zxdUApjykEAQhAAAIQgAAEIACBViFQLpetnDx4Piz+msTxgawCaJXRFK0fSADReLVMaU8JQFIFsEOImcBzIkDLjCg6AgEIQAACEIAABCAgQ8D+Nl5mSX/UVQAOycD+Gs/hHhKATLxarwwSQOvFVKpHSABSmCgEAQhAAAIQgAAEIAABfQQcOb+MBOBoPLSKWwLwq4IEoC+webKEBJCnaGn0NVMSgMLqA40oMAUBCEAAAhCAAAQgAIEmEHCn4qH5vNur0CpIAE0IZa6bQALIdfjUnfeTAIRF+eX98iX9fGUvgHoUqQkBCEAAAhCAAAQgkB8CTVgCIGbyknsNWAWQn7Gj01MkAJ00c2RLlwQQVTJwI0ICyNGwwVUIQAACEIAABCAAATUC8c/z8/ywX6gzAasGkABC6bVkASSAlgxreKeCJYBICwHiqwCGYRSLxXCnKQEBCEAAAhCAAAQgAIF8EhCpeOgy/oDOKdQNroIEkM+hFNdrJIC4BHNa308CqFQqyq/l42wKQALI6UDCbQhAAAIQgAAEIAABGQKV6o9MSb8yCtWRAOIAb9W6SACtGtmQfiEBtGng6TYEIAABCEAAAhCAQBoE9EoA1nu74K4gAaQR6qy3iQSQ9Qgl5F+kjQCOM0X8XIqzCkDcxawfsUpK8taWECLMQgACEIAABCAAAQhAICYBvZl/VGeQAKISa4fySADtEGWPPkaSACQZ6ZIArOaQACTJUwwCEIAABCAAAQhAIJsEUpQAQjcOcBZANsdM0l4hASRNOKP2QyUAhRMB1arYAVkiQhw1IaPEcQsCEIAABCAAAQhAoM0IxD8CMM4JgkgAbTbcZLuLBCBLqsXKJSQBxFcBBGexI6DFmNMdCEAAAhCAAAQgAIH2IaDlK4AKEkBo5m+FgFUA7TMaG167rh4ab8+et3mvZSQAKxtXYBU1gXccN6D8VQIFV6kCAQhAAAIQgAAEIAABXQQcGbh8Qu52QK2ufC0kAF1Bz5cdVgHkK17avJWXANSEgKgSgNUxx1cJle1oI4UhCEAAAhCAAAQgAAEIyBFwp9/yCbmjhSZURAKQi2qrlUICaLWISvYnsxKA3X+2A0hGk2IQgAAEIAABCEAAAlkgoGsJgHL+H2njABJAFsZM831AAmg+80y0mAsJwDCMYrGYCV44AQEIQAACEIAABCAAgTAC9tS9OWm82yP5dpEAwuLZmn9HAmjNuIb2KmkJQNe5gJ4SgOPggNDOUgACEIAABCAAAQhAAAKJEhDbV61PAMrn4Z5eyVS3WrRbkKlolUcCSHRIZNY4EkBmQ5OsY02QALSoAKwCSHYcYB0CEIAABCAAAQhAQCsBSwWIY1Umk3dLADK17F4hAcSJUX7rIgHkN3axPG+OBBBfBeDTALHCTGUIQAACEIAABCAAgeYSiC8BSGbycSQAcQI3EkBzh0ZWWkMCyEokmuzHayv/FSk/j3Myf5y6wklLCBA3ROurAU2GRnMQgAAEIAABCEAAAhDwI2Cl7pI5vKcd+bqOvbHyFa2Ss9Zal2i2IQEkgDYMutllIQGIn0gpeqTCCvYd8RDZvuPTAEgAbTpq6TYEIAABCEAAAhDIKoH4+b98Dh9TO0ACyOogapJfSABNAp21ZpQlgKiSQUwVwJIA7O0iAWRtOOEPBCAAAQhAAAIQaHMCTVv/HzP/t381kFUA7TlokQDaM+4NqwCiZvUKCwGiNuGOitWoWuttGma6DQEIQAACEIAABCDQFAJIAE3BTCMaCCABaICYRxOrViy359KR8upIhe1wlCvalxLENJLHYOEzBCAAAQhAAAIQgECWCVjnVYl/qM1X42wEiFSXjQBZHktN8A0JoAmQs9iE8kYAh3AQ6XajcEO0jjnxPBTAsTsgi6DxCQIQgAAEIAABCECgJQhY6b01Hxa/KZfL8fsXdVJtX88v2bq7CTYCSKJrsWJIAC0WUNnuaJEAZBuzlYuqiSIBKECmCgQgAAEIQAACEICAdgLWcVT2r/HFX/+vkMyLrkVVDZAAtA+JnBpEAshp4OK6rSwBKLzJt/uqLAFYRsTXAewnArq/iRqXDvUhAAEIQAACEIAABCAQRsBa/x9WMOjvUTN5y1bUikgAccLUSnWRAFopmhH6YpcAomb1UdP4OBKAu0vKRxhEoENRCEAAAhCAAAQgAAEINBJwvPxXeA/vJho1jbdbiFoXCYARLQggAbTpSHBIABYF+fRevmRwGq8QAFQABWhUgQAEIAABCEAAAhCIQ8CSALS8/BeeRE3j1ar4tcVZAHHGQ37rIgHkN3axPI8vAdQ0pEJBzY84CoJDsNBiSq0X1IIABCAAAQhAAAIQaBMC9jOqFFJ3NyUFI3qrIAG0ydB1dBMJoD3jbqQuAUTdfeAZJ5H8IwG06SCm2xCAAAQgAAEIQKDpBBzn/1m6QFRHFJJ5tSUAAQ0hAUSNWmuURwJojThG7kWuJQDHcaxIAJHDTwUIQAACEIAABCAAgegEHFsAlA+lVsv/FSSA4IaQAKIPgVaogQTQClFU6IMuCUA0LZ+EW99TDa3oKOnoo/2v1loA5buwAkCqQAACEIAABCAAAQi0FYFyuazWX8ccNWr+71hoEKk6EoBayFq7FhJAa8fXt3d6JQB5FcD+Mb/QWo7C9s54SgBtGku6DQEIQAACEIAABCCQPAFlCcDzVZayv0gAyuioKAggAbTpSPCTAELT8gBe8msB7EbUajncKFR/2jSWdBsCEIAABCAAAQhAIGECjiMA4rQWKYePKR+wCiBOpFq1LhJAq0Y2pF8BEkBNHIqeUSsn4coVrU5aewECFg60aaTpNgQgAAEIQAACEIBAPALpfgXQ7nsk+SC0MGcBxBsXea2NBJDXyMX0O1QCUFsOoJzMK1d0qADK+kVMnlSHAAQgAAEIQAACEGhJAhnJ/0PzeQu+fEkkgJYcsaGdQgIIRdSaBRKSAJQz8PgSgNAsxCoAhzWWBrTmIKZXEIAABCAAAQhAIHkCurYAyGfmjj5FrShfHgkg+eGTxRaQALIYlSb4JCMBqC0ESFcFsFoXQoCl2mqRGJoQF5qAAAQgAAEIQAACEEiXgP0A/ywsAZBP6QU3+fJIAOmOtLRaRwJIi3zK7UpKAMoqgFrKrVbLjVLk/0gAKQ8ymocABCAAAQhAAAI5JOApAcRfVar8ako+pUcCyOFwS8FlJIAUoGehSXkJQHgbNTmPWt7OJE5dy461HcDxIdYswMcHCEAAAhCAAAQgAIGsEbCmoNbKf8nc2/6xanenJI140lCrK1+LVQBZG4TN8QcJoDmcM9cKEkDmQoJDEIAABCAAAQhAAALZIBBp/X/AAgH5bFyjdiDfKBJANoZbs71AAmg28Yy0l2UJQGHRgZuq9ZnAjADHDQhAAAIQgAAEIACBXBCwUmj5XNqzX3GqK9eNVBEJIBcDUruTSADakebDYFQJQPQq0hL9SIX9cnhlmvbWrUMBYrqk7AwVIQABCEAAAhCAAATyQiDSEoCATkXKxh12FOoqVEECyMuY1OsnEoBenrmxtmrF8qgpvdW3SIl0pMJ6hQB30zGdyU10cRQCEIAABCAAAQhAICIBRwqtkFHHT+OFBYWmFaoYhoEEEHGMtEhxJIAWCWTUbggJQE0FiJpIRy1v70ucup52dBmMCpzyEIAABCAAAQhAAALZJKA9+W9yJq+sGsxee71sRgSvEiWABJAo3uwatySAJqgAcbLuOHUd9DkdILvDEc8gAAEIQAACEIBAegTsEoDa63S37352rA2q8lVCwSj4LKogAYSybckCSAAtGdbwTkWVABwnnUbNzKOWtzqgXNGNAAkgfFhQAgIQgAAEIAABCLQfAV3n/1nkAvL/gDf2Cpm82vt/qxYSQPsNdrPHSADtGXcjqgRgxxQnLVeoq1AlNKiF6k9oMQpAAAIQgAAEIAABCLQqgWa+/JdhGFUCiFpe+GCvhQQgE5fWK4ME0HoxlepRjiQAta0KwRSQAKRGCYUgAAEIQAACEIBA6xJoQwnAoRogAbTu6A7qGRJAe8a9YRVA1Bw7zvtz5brKFT0DzKaANh33dBsCEIAABCAAAQjUCWiXANRey1sBiVo9fnkkgPa8GpAA2jPuTgmgaSpAnEw+Tl1HmB2mNFpu0/FEtyEAAQhAAAIQgEAeCHimzVFzac+OxjQSqXqkwgESAxJAHsasfh+RAPQzzYVF+0YAu8NRk+Go5a22FCoqVAmIhd2aXsu5GAA4CQEIQAACEIAABNqKgDttVkuk3dBi2olUPVLhgORf/AkJoK0ugalEbPXQeHv2vM17nboEEHXdgYiXxlydhQBtfgnQfQhAAAIQgAAE2oeAI3NWS6T9cMWxFrVu1PLBnwxAAmifS8DeU1YBtGfcPTYCqOXYcXJytbpqtTzDLL7LyrkAbXoN0G0IQAACEIAABNqGgPZt/3ZyCmm5VT1S3UiFRRPBVZAA2uYKaOgoEkB7xj3HEoDetQCWNY3KQpsOKboNAQhAAAIQgAAEskogmxJA1JTe0QuZ6SsSQFaHZJp+IQGkST/Ftv02AlguWfcU8Q+ZO5TMbcivy1HrRi0viZoVAZKgKAYBCEAAAhCAAASyRsCatYqJqzVdLJfLMV11z4dl5sZ+jSrXVaiIBBAz9C1ZHQmgJcMa3il5CUDcQGXuOHHScrW6arUC6CABhA8dSkAAAhCAAAQgAIFMEvCbssaXABzzYZmJcQAhtepJ1GIjQCYHcuJOIQEkjjibDUSSACS7ECchV67rONhf7eZoddCx9kGy4xSDAAQgAAEIQAACEMggATEzjDk/dPcrpkGF6gpVZDqOBJDBQdsEl5AAmgA5i02ESgBqW+61ZPIyvKxj/Byb+dXuj/YWPRcCWP2Kb1+md5SBAAQgAAEIQAACEIhKwD4/tBJgvZM3LdaiGolaXnCTqYUEEHWMtUZ5JIDWiGPkXshIAGoqgHClaVpAnLY8qQXsBZDcEBE5GFSAAAQgAAEIQAACEIhNwC0ByKTB8s3GtKZcPWpF+fJIAPLRb6WSSACtFM0IfZGUACyLUVP6qOXtrivUVagSDMuxvyACWYpCAAIQgAAEIAABCKRKwMqB5ZPhYH/j24ljwbNuwKsp+baQAFIdp6k1jgSQGvp0G867BOD3nQK9WgBCQLqjlNYhAAEIQAACEIBAVALa9/8HZ9SOpQd+3sqn5W4L7rrBX+ySbwsJIOroao3ySACtEcfIvWgNCcC+zUnc7IrFYmQWYRUQAsII8XcIQAACEIAABCCQPgHxYlz86PImNP+X3JQaxyVH3dAzquTbQgLQNU7yZQcJIF/x0uZtVAlA8u5m+RfzbXzM6nZvg1VSGaCeEoC4txaqP5IHrsi0RRkIQAACEIAABCAAATUC8T/+557XyafTbp9TqRupUSQAtZGW91pIAHmPoKL/ChJAVBUgjhygUQJwfMdVgVfoKgCOCVSgShUIQAACEIAABCCgkYCul/+OeV2kjNrRnebXjdoiEoDGEZgjU0gAOQqWTlfVJAB5FcD90T4175W1AOWKbj/dpjQaV8NCLQhAAAIQgAAEINC2BOxZuj3pjZoAhwKMaTBOdYW6ClWQAELHQEsWQAJoybCGd0pZApBUAax18o41+VHvTXGS7Th1HQTte67cXw2UPAYmPCqUgAAEIAABCEAAAhAII2BJANpP/rO3HHXW6vZa2YJCRYUqhmEgAYSNtdb8OxJAa8Y1tFevvvKSKKOQJ8tUsW5D9oQ5zoJ5mUbdvVarFUrPOgJAlEQCCCVGAQhAAAIQgAAEIKCdgF0C0DgfU0unrd4pV1euqHYuVaVSmTN3nvagYDD7BJAAsh+jRDy0JICEVAD7KgC1JvTm83q1AMuaXrOJRBqjEIAABCAAAQhAoLUIeC7+1yIBxEnCrTdDyrCVW1eoKKogASgHK9cVkQByHT5152NKAMpZvWTO7FhEIPopWdcTSpy6fpTdOwLU40FNCEAAAhCAAAQgAAE5ArpO/nO0ppBIu/2NY0StbpxaSAByI67VSiEBtFpEJfsTXwJQy8klU/FcSADWRwHjbHCQjBfFIAABCEAAAhCAAAQEgfgf/9ObututqSXkwoJCXYUq9raQANrzmkICaM+4G55nAailspJZvQAdqXBAbOLYiVPXzyXrdAD752S1LEhr0wFKtyEAAQhAAAIQaG8C7nmpePmf0PxKOZdWS90jqQa6vlPo7iMSQHteZEgA7Rl3bwlAmYV8Ui1fMtiZOHbi1A2QACyBQ01JUYZPRQhAAAIQgAAEINDyBBI9/D9mGt9k+UC5OSSAlr9MJDuIBCAJqtWKadkIYIcin1fLl0xoFYDGxQhuAlp612qjjf5AAAIQgAAEIAABVQJW4qqc+oa2HNNynOoKdRWqCAJIAKEjoU0KIAG0SaCd3dQuAUTNq2OmyjF+eE2bAAAgAElEQVSrR/VWfpQ4vhcoX5GSEIAABCAAAQhAAAJuAo7D/7Qvt1TOqC1XlS0oVFSoEuAnGwHa84pDAmjPuE9tBLD63/ykOn6L8TN5LT44xhAqQJteVHQbAhCAAAQgAAHdBNzr/7VIAHES6fiZf5x9BwqeB1RBAtA9YPNhDwkgH3HS7qV9FYDdeMyUOFL1SIUDCMSxE6duqEsJGdc+GDAIAQhAAAIQgAAEskPAkbIqJL3BfdFiMI4R5boKFYOrIAFkZ9g30xMkgGbSzlBbCUkAUV/La0mS4xiJU9cznNYptcKydvsZGkO4AgEIQAACEIAABHQTsKesnulrzC8CKGTRflM+5a4r+6BQEQlAOUwtXBEJoIWDG9S15CSAqHlv/CQ5joU4de18rTVp4j5r5f+67LfpMKXbEIAABCAAAQi0GQFPCcD66LJ9oqUGRiGLzqYEICmFIAGojZPWroUE0Nrx9e2dnwRgVbDnrgp7rqKmvlHL+3Usjp04dQOGkVsO8JO0o6onbTp26TYEIAABCEAAAq1FIPTNf8zu5jrtVzg4QL6/bASIObRyWh0JIKeBi+t2JAlAobGo6XTU8jmSAOyLAhRIUgUCEIAABCAAAQi0NgEkgOD4yqf0wo58eSSA1r6yfDOm1UPj7dnzNu91qAQQ8420QkqvUMUdxJhGYlYPHlScDtDmFx3dhwAEIAABCEDAQcCdrMqnr/IwddmMY6eZdeXbQgKQH0WtVJJVAK0UzQh9yaAEILyPmYTHrB7fAb8Y2I8J9HTS2uQWIYoUhQAEIAABCEAAAvkkELAvUnuH5FPi4KaV7ahVVKvFKgDt46f1DCIBtF5MpXokIwHEz8nVEnK1Wo5uZ8eI/UZcqP54Cg1IAFIDl0IQgAAEIAABCOSfQNIr/y1Cylm0nbGyEeWKkdL4OJ1lFUD+LyaVHiABqFBrgTryEkBMIUAhFVeo4hkRLXa0GLG75zCo3X4LDE66AAEIQAACEIBAaxMQuXGcDFmGjxb7cYwo11WoqFDFMAwkAJmB1HplkABaL6ZSPWqaBKC2tF5LYqzFiJr/AZKE58dsdLkqFXsKQQACEIAABCAAgfQIWMmqWtYq6bgu43HsKNd1rJKQmSiqtYUEIDmcWqwYEkCLBVS2OxmXALQk3jK3Sxle8e3YLThu0Naf4rci0xfKQAACEIAABCAAgXQJ5GgJQMylCmppub1Rz1dHnuFTawsJIN1rIa3WkQDSIp9yu1ElAMtde6ZaKBSi3m6UE13lisLzmNU9u68rhA6kusxiBwIQgAAEIAABCGSEQBPS/qiT0gAycUwp11WuKDqiVh0JICMXSJPdQAJoMvCsNKdFAlDoTJxUPK269m7G8cEPl91msVhUu4MrxIIqEIAABCAAAQhAIGkCzTn5T+/0KY41tbpqtazYKVdHAkh6/GfTPhJANuOSuFfKEkDMN+pxUui06iIBJD4caQACEIAABCAAgRYiYC0UbcLLf+UX4J68lXPpONl4Ko0Kh5EAWuiyi9AVJIAIsFqpaB4lgDjqQxz5wDPueg0GnAjAxwJb6bqjLxCAAAQgAIH2IdA+x/6llf/H1w6QANrnemx4qbl6aLw9e97mvV758osxCcTJgePUjSMExKzrIBazFwH8heVC9UcUi3+LjxluqkMAAhCAAAQgAAFJAuVyuSHfSHI+E3+OlK6FOK3HqSsCtNY6b5SMKcVaiQCrAFopmhH6El8CEI0pp8HKFWO2G8dnN9+YvXAbrFQqVv5vuapw7GKEoUBRCEAAAhCAAAQgoJVAqVRyzLgSWtUYMweOWd1ipmxHuaJoOmZ1JACtoz5PxpAA8hQtjb6mLgHETMXj5N5x6lopenwlQiaafDJQhhJlIAABCEAAAhDIFAHHKoCEfIufALstiN9EnSuqeaJWyw4zvgVWASQ0ODNuFgkg4wFKyr0V/35Bi+mot0h7o3ms63gwxOmCJH/RYkdHh2R5ikEAAhCAAAQgAIF0CdglAHuaqnHiFD/7db9Ft2xG9VPBGYUq7pjGN7L2G9ZPd6jQeioEkABSwZ5+o7okANGTqDdKd//jWNBbV0391QIhdFjY9wj4FVb2P7R1CkAAAhCAAAQgAAGLgCP/jJ+OBrONY9+xpzLUVOhhTHYLjiWioSMkoHUZDSLU+VAH7AWQACLhapnCSAAtE8poHdErAcRPgPWm8fIs4rSrV8iQ8Zl9ATKUKAMBCEAAAhCAQHMIODLhRBvVmPqGmgo9uSDUQvCrmuC/BsxOldv1axEJINFBm1njSACZDU2yjr3yr+e1NxAnnU6rrh1CHB8sO1qMBIRGZiGA9shiEAIQgAAEIAABCLhnO34L/rWz0pj6ypgKPYlZxogbQmit0AUFoRaikp+77puiVqF8CxBAAmiBIKp0IWsSQMwUWjnxtt9qlY04AqDLjmdc7cYTbUhlVFEHAhCAAAQgAIF2ImBlpNpTUztFvcbjW1OzoFZLcIhTN3g8IgG00/U61VckgPaMu/Hy8mVJ9FxLUhrHSNS69p3zUev6AdRlJ5L9pBtNYrRgEwIQgAAEIACBXBCwvxVvzuL/JJJeLTaVjShXTFQCWGe9N+diBOKkXgJIAHp55sZaQhKA6H/8dFTZgnJFXZ7rtRN1PMXsftTmKA8BCEAAAhCAQFsRiJPHyoPS3ooWg3GMpFU3lDkSQCiiliyABNCSYQ3v1L9fei68UIwSUXNRx96nqNUtT5UrOvoa3058C1Hxs0cgKjHKQwACEIAABCAgQ8BzwX/oxnUZy+4ycbJlvxbj24xjIa26MvzfMO8tMsUo02IEkABaLKCy3fnXi8/KFlUqFzUBti/Ij7OOIGq7fp3TYkeLkWD8ftya0LTSuKASBCAAAQhAAAL5I2A/9i9p7+MkzAlJAHFcSquuZJjWfeNbJUtSrJUIIAG0UjQj9GX5C89EKB2jqOPVtMJ9UDmbVa5o76771bpCF4RBLf5IhqJYLEqWdIgIkrUoBgEIQAACEIBACxNIaMO/30n7ypOrgBDEsRm1rpjjea6V8PTQKhkwOYzqg9poXG/9t6lVpFauCSAB5Dp86s6/9PzT6pWj1NSS96oZUavl6JwWI82XANgUEGWQUhYCEIAABCAAgQYCCUkAfpS1p7sxDUat7pA2QquHvoAJtaBrvM570wa6TGEnRwSQAHIULJ2uvrjsKZ3mAm1pyaIVjChU8eyHLjtNXghgb05jF5o2bGgIAhCAAAQgAIFUCDjyzyako9qbiGMwTl0Rr1ALoccohFrQNTDe+Oa36zKFnRwRQALIUbB0uvr8s0/oNJe8BKCWP2tJfbUYsQjptRYaRKs5v3YdS9dCDVIAAhCAAAQgAIG8E7BmBaHZfqK5qHbjMQ3GrC6Z/wcMHi0ORBqcb3rrRpHKU7g1CCABtEYcI/eimRKAcK7Jqa+DSPzW41twBykJm9bjxzP5d7eIBBD54qECBCAAAQhAIOcEZPbkJ5qO6jWuxZoWIzHHRfN9QAKIGbKcVkcCyGng4rr93NOPxTWhVD9m0huzukYlIr4n6SojuvxXGgVUggAEIAABCEAgKwSamXYm0ZYum3HsxKlrjQMtRqKOqrdssEnUKpRvAQJIAC0QRJUuPPvUoyrVYteJn3nGtBCzuh2ALlO67AQHRzxXHF8KaE7TsUcNBiAAAQhAAAIQ0E+gyWf+yWySV+iklsw5ppGY1RMiIwPzrW/fVKYYZVqMABJAiwVUtjtPP/FP2aJay2nJOWMaiVnd4pE1O36Bsj+W3LsDdPVC6zDBGAQgAAEIQAACCRJofvIvOuOZKoeejRcMIgvpd0wfYlaPM1A22GjzONWpm1MCSAA5DVxct5987KG4JuLVt2eefhvSglvQkrtqMZL0/gK/M3sUIuDAHmrBUz4IrUUBCEAAAhCAAASyQMAvt2xmzqm3LTVr8scfykdNzRO3fV125D23l9xwky3UKlIr1wSQAHIdPnXnn3j0H+qVddTUkntrMaKjN9oOO/TrkZpKEtA1R0PZIaklHBiBAAQgAAEIQMBOwMozm59wamxR2VQShx8rO+MZl7SG60abvjOtpmk3RQJIACnCT7Ppxx95MM3mq21rSTtjGolZXTvDpP2xHlcBEkDSPmiHhkEIQAACEIAABDwJWKmvmABUqj+65mAyzLXkyTINqZVRdk+5osNPXXbUum8Yxsabbalcl4r5JYAEkN/YxfL80YcfiFVfR2VdqWZ8O/EtaH+aanHJHSXJhf3uIwNSf0TpGHHYgAAEIAABCLQmAb+F7tYqQscqgISmGYnmt3qnInGsxakrEMW3oGscb/qOrXWZwk6OCCAB5ChYOl395z/u02kuhi3H0iyFZ5JCFU9/tdjRYsRyT681mSi5k3+ZWpSBAAQgAAEIQCCDBJp/7F9Cya1Gs2qm1GolqoloGW+bv/NdWuxgJF8EkADyFS9t3j70979qs6XbUPPzXtEDXe3qsuPmmpxle1vuVprTru5xhD0IQAACEIBAOxJoftpvUdaSJyeXNifhnvwIS7d1Pz+32Gpb+S5QsmUIIAG0TCijdeTB+++NVqGJpdUSTrVajm5pMZIoqlQ8ZGlAojHFOAQgAAEIQEALgRST/0wtbnfDjJN+x6lr90SXHS1DxTKy5Tbb6zWItVwQQALIRZj0O3n/X+/Wb1STReUsV6Gi41O0ChY8O61sR+bTuMrGFeKTEB8FT6gCAQhAAAIQgIAfgSykl0n4oMtmHDtx6mZfAthm2524rNqQABJAGwbd7PJ9f7mrVXuuN0PWYs1zab2WJ0qxWPS04zhhQUustaDQ4glGIAABCEAAAhBoTnoZMKPQMpMRvXB8/FiLZS1GMr66If5V8K7tdo5vBAu5I4AEkLuQ6XH4L/fcrsdQMlZiZpsxqyfRp4Rc8jPreJRq6ZG9rYS6o8VPjEAAAhCAAARalYBfqqwr3fXk5jmpSLTFRI1HHRtxnIlTN6qfauW323GhWkVq5ZoAEkCuw6fu/J/vuk29chNrKqeayhXdndNoKiFyDg+TyP8DjkvMPp+EsGMWAhCAAAQgkBYBkVumlWGm1W4k2lqcjGkkZvVI/VUrvMPOi9QqUivXBJAAch0+defvuv0W9cpNrBknvYxT19FFLaa0GAlgn7R9haYtl7L/CGzioKYpCEAAAhCAQAQCoc9QmYOEIrQXVjTUnzADIX/XYj8jRrS4EZNncPWdF+6eqH2MZ5MAEkA245K4V3fc9n+Jt6G1gRTzW6sf8X2Ib8EBVTxahFntxmUCaDWaSusyHlIGAhCAAAQgkF8C6R7y78lNY1prmdJ1hpFG3+KMmYy4IdOFBYveK1OMMi1GAAmgxQIq253bbrlRtmhmyikkmQpVgrur3aB2uvaHaHO8DTiPQHvvMAgBCEAAAhBoKwKOBf+OnLkJKOwvG1LcehDcU10ptxY7Wow0IbIimru+Z6/mtEUrmSKABJCpcDTPmVv/74bmNRa9JY1POL1psF5rAkwSNi3kiRqXCWzqDsg4SRkIQAACEIBANglYMyJHKt4cb7W/pbe7rTFV1mJKi5HmxEVXK5VKZfc93q/LGnZyRAAJIEfB0unq/914vU5zum15SgBZSCaT8EG7TceeQO32JaOdVruS7lEMAhCAAAQgkAsC9oUAfh8DTqIj9pQ4iZOGdaXcuuzoYpg1f/z6JfzcY699dXUcOzkigASQo2DpdPX3v7s26ffPOt112YqTXsapa3dEl51EQTmMe/qcxHPds113600+waiZqGkLAhCAAAQgoEDAsfJfwYJyFV25q66N/QEdieqq33wjqp3gdFqZvPaKniFwz/cqlcpeex+gvXUMZp8AEkD2Y5SIh7/77a/sEkAes1llLro6q8tO3mUFmUBwaqAMJcpAAAIQgEC7EfBLQXWlphnhqdwdPzVB2aADiC47GeEs6YZdZtp7v8WStSjWSgSQAFopmhH6ct21v3SXFupgEpltBM/kisZ0MmZ1OR9VSiXtWNL25fssPLH8ac9nsDwuSkIAAhCAQEsSyMjjL1E3EjWuNiq0u6TdoFq/gmt5OrnvAYck0RY2M04ACSDjAUrKvWuu/pkw7bcyPKmGM2M3iWQ4CZsJAUvXVRYFJBRWzEIAAhCAQMYJONKwLKSOWfBBPmpq3trXwKtZkPcwmyUr1R+3bwce/OFsOoxXiRJAAkgUb3aNX33VlXbn3AlhuimiPLgM+pmES0nYlIecXEl7v+y6QHs+npPjjGUIQAACEMgIAb9MLCPu6XVD79NcrzXxSbyY8yvtLunlb1kLOGDi4A8uSahRzGaZABJAlqOToG9X/fQyT+sxb4UJeuxvWovPWowk1/2k3UvafiiZ1B0I9ZACEIAABCAAAS0E7PlYkx9/Vsqa0Ea87KfEGj3UaErLuAo24uftBw89vAmt00TWCCABZC0iTfLnp1f82K8lxybtJjmUgWY0PoY1mmoOmLQc9vt+YVr+NIc2rUAAAhCAQLsRKJfLqXfZngSK52z2k1hdHuqyk3oQozoQ8P5fmDr0o0dGtUn5FiCABNACQVTpwhWX/jCgWr4SMF3eKtsRt1fl6jLx02Xcb82bLvsyfZEpkzV/ZHymDAQgAAEIQMCPgCUBOB5w7rQ8OYaOtrRnxdoNakTh6VucjyJnubNiUmp56DnGrF9+9GNHa+SMqbwQQALIS6Q0+3npxReGWvTcpx1aqzUKeKagCo+KPKayWfA5Cz60xkimFxCAAAQgkC6BpHPFgPf5STedEFhdbuuyk1A3tZh17+ywm3UcPOE5j/3YUZ/Q4glG8kUACSBf8dLm7cU/+F4kW7lLyTLisJ8bMffgZaR3kYaQQuF2FqEUcFEFAhCAAATSIuCXbTYnC1V4RaEdlMaeajSlq5sZdMnRNbcSZF8FEDBvPGrp8booYSdHBJAAchQsna5edMG5MubaNgfLeI6dtHtJ25cZe6FlcuFkaC8oAAEIQAACuSaQzeSwaV41raGogySzjkXtSNTy1u5UyW9PHHPcyVGboHwLEEACaIEgqnThgvPPVqiWr6Qry95m2TcxMNL1MPg7PW7fYq6qULgWqAIBCEAAAu1AQOb5Evy6tQkHBjkCka/s18Eng85n0CX3pWd3MtLHDo878dPtcCHTRwcBJIA2HRLnn/PNSD1PNyGM5Kq9sC63ddlR7khoxex7GNqFSAWs/rZbxyNRojAEIAABCCREIAsn/CfUNRmzGcyKE3IpIbMykBXK2I8GkPT8xE+eqtAQVfJOAAkg7xFU9P+cb5+lVrPNMy5d3ddlRy2I8Wtl0/9sehWfNhYgAAEIQCALBBwvWoVLqT96sv8W3S92kjmqTOg1mpJpLptl1CB88jOfy2Z38CpRAkgAieLNrvFvff2MqM6l/pCL6rC9vC7nddmJ0xe/uln2LYn+um1CoDmcaQUCEIBAOxNQS7RaiVjWCIT6E2lhvIhUqM3MBjSq56f8v9My2xccS44AEkBybDNt+etfPV3Zv3ZOtLT3XbtB5bBGqpg1tx1P96y5F4kthSEAAQhAIDsEoiZUzfTc7ltaHwWwrzyP1HflvevuVrIco0hMFAp79j3S8RP/77+/pNAuVfJOAAkg7xFU9P/Mr3xBsWa1mn0ntuPuI/6U2dtxxpPDJNxLwmacwdPMun4HB2Z2fDYTDm1BAAIQgIBFwD17SfdJIXMMYRLhi9nrULej2k9a2ojqTxLM1WwK1PHPpPifL/6vmgPUyjUBJIBch0/d+a986b/VK9tqtnN66Zg3aOGZkJG2DVPbdjyhgYRZCEAAAm1CIPXMMDSXTigQMTveNLdj+pkQveabjc/hi6d/tflu02LqBJAAUg9BOg588X8+G6fhXGdWWXY+Fd80Suyp+K8wkvPip0LXqAIBCEAAApIE4qdPkg1pKabXW42Pfs/e6fVWC8Bc++m3xjY+56+c+Y3k8GI5swSQADIbmmQdO+3zp2hsgITKgplxFBl3T+OY9DRlfzvhuUfA/SjN+MaWpIlhHwIQgEDLE4ifRLUSokzR6O/vHx0dta91z5R7qcRdO4EzvvatVDpCo+kSQAJIl39qrX/u1E/Gb1tIyDnNKu2pXXa6kB1P4g8Pt4Xs9M5z3GbHvSTgYxMCEIBAOxNwnFrnzqOUj7WLSdUvo2vaivqY/vtVj5mpbrbZZo888sg222yzePHiW2+99bbbbpucnNToakz3NHoiacq+aqO7u/vAAw80DOOaa64ZGxuTtOBX7KxvnhPTAtXzSAAJII9R0+DzqZ8+UdnKu9/9bsMw/va3vzkskEFZQPKCIi9+Ko9V5YqQUUZHRQhAAAKZIpC7ZK/J9DLIZ+ONNz7hhBNOOumk9ddf/xOf+MScOXNefPHF733ve6tWrWoanMMPP3zOnDmiueuvv/6JJ54wDGOjjTbaZ599xC9Xrlx5+eWXN80f0ZAI1qGHHrrLLrsYhvGnP/3ppz/9aUwfvnn2+TEtUD2PBJAA8hg1DT5/6qRjla1su+22n/jEJ+65556rr776tddeE3bip0ybbrrpUUcdNWvWLMMwli9f/sUvftHt4Y477viRj3ykt7fXMIxHHnnk7LPPFmUOP/zwBQsWGIZRKpVuuOGG3/zmN+66m2666WGHHfbnP//Z/VfR9EMPPeR5N99xxx0PPfRQ0egdd9zhKLPJJpscddRRy5cv/853vqOMNN2K8WOXrv8aWweFRpiYggAEIJARAhnMcrNAJptYNtpoo5NPPrm7u3vp0qVievme97znAx/4wMqVK7/whS9oWQsg0/GvfOUra6211rPPPmsYxm9/+9vHHnvMMIxNNtlkv/32MwzjrW9964oVK770pRQ+p1epVJYsWbLrrrsahvHHP/7xyiuvjDmWvnPe92NaoHoeCSAB5DFqGnw+6XjzxqrwU6lUtttuu+OPP94wjJGRkauvvvqWW26x21FOos444wzDME477bTNNtvs6KOPfumll771rYbtSfbf77TTTh/96Ef/8pe/XHLJJQcccMCee+75hz/84dprrz3iiCO22267K6644u6773b07oADDthpp50uvfTSRx55xPpTpVLZfPPNjz766FmzZt1+++2XXHKJo9bOO++8ZMmSZ5555pvf/OaBBx64xx573HTTTddcc41V7NRTT91ss83++c9/OrxVYCtZRZmwpP2ki+XL/3x5m3TssA8BCEAgLwT8lvpHuqs3YbejTDqaF+bxvwm90UYbnXLKKV1dXYZhHHnkkf39/cPDw4Zh7LHHHh/+8Id//etfX3/99c2hceaZZ1YqldNOO82zueC/JuGhfZz09PR84AMfMAzjF7/4RfyNAOd97wdJOIzNjBNAAsh4gJJy77hjjlQ2vcMOO5xwwglW9QcffPCqq65atmyZfS1A1EPUFi9eLNL4X/3qV4ZhHHXUUVtuueVFF100e/bsww477N5777344ouPOuqo7bff/vLLL7/zzjsNw/jc5z43c+bMz3/+81/72tcMw/j85z//n7vh5ptvfswxxzz44IMXX3yxo4Of+9znDMM466yz7L//3Oc+t/nmm69ataq3t1e0YhjG/PnzRaM//vGPjzzySNHoXXfdtfnmmy9dunT58uVf//rXhZGDDjpol1126ezsfP75561fKoONX1H71sFIU6X4/mfWAhwyGxocgwAEIOBJoMVSa+UoZ5/DpptuutlmmxmGUSwW99xzT7HoUizw3H777Xfaaafzzz+/Uql84xvfGBgYOPHEEycmJiLRUCNw1llnVSoVMbd0/wT/NZJ7koXVeiFj/IKLfixTjDItRgAJoMUCKtudYz5+uGxRV7kddtjh5JNPdvz6F7/4xbXXXmv9MmrKdPTRR++www6XXnrpHXfcYRjGwQcfvNdee/3+97+/+uqrLZv//d//PW/evO9///sPP/ywYRiiyk033bRw4cKXXnrpq1+tfdf0G98wv27y2c82fPXwHe94x8c//vE777zTbtAwjBNOOOGBBx4wDONjH/vYn//85x/+8IcBWBxeCZv33XffDjvsYHdAGaxkxahsJc1mqlh++xhV/MoUdpyBAAQgAIEmEEgunWuC844m4vdl8eLFBx10kNvzj3zkIzvssMNJJ5104YUX3n777fvtt98HP/jBM844w76WM7n+brDBBoZhPP30055NBP9Vr1duwj09PR/5yEf+czbBT37yk/irAC760WV6HcZaLgggAeQiTPqd/PgRS5SN7rjjjp/61Kfc1Z988smf/exnIj+P+rN06dKtt976e9/7nqi+cOHCww477KabbvrFL35hmTrttNNmzZp1yim1zxl+4AMf2GOPPW655ZaFCxc+8MADP/hBbSGTo5iovnDhwg9/+MM/+9nPbr/9drdvCxcuPPLII++++27LiKPMLrvscsQRR/T19T300ENiw8J/Diw45phjNtpoo0suueT4449/6aWXrN8H9D13mW3uHI468GKWh09MgFSHAAQgEJVA/Jwzaos5LZ8LUJVK5eDqjxvyhz70oZ122unkk0++5557zjnnnK222urzn//8JZdccuONN+Y0InHctkfzP++09thjj/+sWr3pppt+9KMfxTFrGMaPLol7mkBMB6ieCgEkgFSwp9/oEYd9WNmJnXba6TOf+Yy7+pNPPnnllVc+9NBDCpaPO+64rbfe+vzzz//HP/5hGMaiRYsOP/zwP/zhDz//+c8ta1/60pdmz579yU/WPmf4oQ99aM8997z55psXLVr0wAMPXHDBBaKko5j45XHHHbfxxhtbdR0eLlq06OMf//jdd99tGbEXsKd54sy/T33qU7vssstHPvKRn/zkJ6+++uqJJ5744osvfuUrX1HouJYqJKJaMCoYgbwCNKpAAAIQiE8gF/lt/G5m30L8QBxyyCFiZ7vj55BDDtl5550/9alP3XPPPd/+9rff8Y53fPnLX7788suvu+46SSzxfZNsqMnFjj766Pe9732GYdx44zMRWIgAACAASURBVI3By1dlHLvk8p/JFKNMixFAAmixgMp256OHHiJb1FVu/vz5p556quPXP/3pT6039vaPl0rmSMcff/z8+fN/8IMf/PGPfxTfO9lnn32uv/56+8dOTj/99PXXX/+cc84RMoGocsMNN+y6664vvPCCdS7reeedZxjGSSedZPfwvPPOe+yxx773ve959nrXXXddunTpnXfe6VfAqmX5edBBBwmD73znOz/5yU/aHZAHKwlH3mDLl0yLWFrfi275gNJBCEAAAsoExJ05reeC2+1WTTiVAxRaURD70Ic+9MEPftBd+MADD5w/f/4pp5xy3nnn3Xrrre973/s+8YlPnHnmmX/9619DLccvsOGGGxqG8eSTT3qaCv5r/NaFBb8R1dfXd/jh5n7eyy67bGRkJGZzV/z0lzEtUD2PBJAA8hg1DT4f+kGPbVeSdufPny+O1hM/99133yWXXCK+m2L9RH0wL1myZL/99vvtb38rvm5y0kknvetd7zr77LMffPBBy+ZJJ520YMGC73//+7feeqthGGecccbs2bOPP/54kbeLjxRsueWWn/70p++77z4hBIif3Xbb7fDDD7/ssstERffPbrvtduyxx95xxx32WqLYGWecsf766wtPCoXCiSeeuGDBgttuu23RokV9fX12U8uWLbOfkigJM6fFsjPlyhdAuOUrXngLAQikSICMOhL8/OLaYost3vnOd4rjAPfff3/rOMD99ttv/vz5Cxcu/MY3vlEul7/xjW+8/e1vX7JkSWjSqwXFBRdcUKlUxNzS/RP810iBCy0cdUYdatBR4KdX/TpqFcq3AAEkgBYIokoXPnjw/irVqnUWLlwojkgdGhq67LLLIn2gJSAF+v73zQ+THnvssVtuueUpp5zy/PPP/8///I/dSfvvd9999+OOO+72228/99xzlyxZcsABB1x77bVXXnnlySefvHDhwgsuuMD+qcIlS5bstttu5557rl1QsFu2W3Ngsf9J/Puxxx6zO7bVVlt95jOfcXurjFdLRVJNLRi1GyEu2pFiEAIQaGECarkcx7KKIaE3dVSLRdTBudlmm5155pk9PT2GYey9997Tpk0bGhoyDOP973//8ccff+ONN7pf1URtQrL8hRdeWKlUjj32WM/ywX+VbMKzmAznvr6+I480P+z14x//OFQQCXXmqqt/E1qGAq1HAAmg9WIq1aODD9xHqpxXoYULF5522mk333zzxRdfvHLlyuAnjfw3dbfeeutTTz117bXXNgzjueeeW7p0qWEY733ve0844YTbbrtNbMIX/ylev99///3WYoT/bBXba6+9DMOYnJy86qqrLr/8crvj4kOA9pULjm55tmI1ethhh/3nENrOzk7DMB544AGHna222urUU0994YUXAuwro85sRVLZzIYGxyAAAQhAoA0JyKSOucCyxRZbfPWrX+3u7hbzukKhcOCBBy5dunTFihXHHXfc6tWrg3uhi8MPfvCDdddd9/HHHzcM4/LLLxfvkLbaaquPfvSjhmFsvPHGy5cvP+aYY1JBeuKJJ+6zjzmNv/76688///yYPlx9zfUxLVA9jwSQAPIYNQ0+H7jffylb2WWXXQzD+NOf/qRsgQQyEjoLl9qDDdqRaKdS2H58hnAgatQ83/ZwhEEq0aRRCLQ2Ab93y5I3HLUHWWsjzVTvshCgbbbZ5swzz3z/+9+/4YYbnn766euss86TTz75hS98YcWKFU1jdeqpp6677rqiucsuu8ySAA477DDxy+XLl3/rW9/S5U8k7CeffPK+++5rGMZ111137rnnxvThmt/eENMC1fNIAAkgj1HT4PN+e++pwQomdBOImvjpbj+v9uCW18jhNwQgAIF8EoiUs+Wzi9q8VmC1/fbb33vvvYsWLfrSl7501VVXXXLJJePj49ocyqohyZWzfX19YgHCRRddFH8jwG9/94es8sCvBAkgASQIN8um997rPVl2Ly++kXk6IgWQRIduzPUgifqGcQhAoM0JsANf7wBQSJv1OpAFazNnzpycnBTHATh+csfHvdwvC4QNw/jd72/OiCe40UwCSADNpJ2htt733kXpekOuGMwfPumOzyy0zhjIQhTwAQIQiEPA/lYzdzlbnI5TVxAg6KEjIXVEN/7fbaFOUqD1CCABtF5MpXq0x+4LpcpRKCIB0raIwBIp7nhbnoug2CcBdv9z4XwiUcQoBCCQfwKSC5tT72jqaVjqBPLiAJHSHqmbbrldu00MZp8AEkD2Y5SIh7sv2jkRu7GNkvDERph1A4Q46xHCPwhAAAIQSIMA+W0a1JvdZtaifMttdzUbAe1lgAASQAaCkIYLuy7cMY1mp9rU+7nadPvSzNbJn5tJO6dtMUhyGjjchkAuCGQtgckFtDZxkrGRx0D/8fZ78ug2PsckgAQQE2Beqy/cebu8up55v+MkYHlZM5n5IHg4GCcuifZXIegoaIlGBOMQgEAkArm+I5G1Rop1ioWJVELwb7/rLwlZxmyWCSABZDk6Cfq28w7vStB6DNOZzdNi9KkFq2o/mp64t+AooUsQgAAEIOBDgIS23YZGZiN+15/va7dY0F/DMJAA2nQY7Ljd1m3a89bqNplza8WT3kAAAhCAAAQyTSCzqWymqWXYuXv+8kCGvcO1pAggASRFNuN2t3vXOzPuIcltxgOEezkiwNWUo2DhKgSaTICMrsnAaa6tCGT/+vrLff9oq4jQWUEACaBNR8K7t35Hm/acbmeVAGlqViODXxCAAAQgoJNA9tNCnb3FVrYJ/O2Bh7PtIN4lQgAJIBGs2Te6zZabKTjJQ0sBWipVSKdTwU6jEIAABCAAgRYjwNwvLwFVm/vd/+AjeekgfmokgASgEWaeTG35jo0juZuFB4DarS1SNykMAQgEE+AyZIRAICMEsvBczggK3IBAdgikfmFGfUw/+PDj2aGHJ00jgATQNNTZamiLzTbMlkN4A4E8E4j6xM1zX/EdAhCAQAoEUs+sUugzTUIgeQIPPfJk8o3QQuYIIAFkLiTNcWjzTTaQbCjgocvzWJJhusXITtPlT+sQgAAEIACBPBJgmpfxqAVM8OTnfv987OmMdxP3kiCABJAE1RzY3HSjt8p46Xn3z8IjQf7WJtNNykAAAhCAAAQgAAEIQECNQLpzY89ZseRU+dEnnlXrMrVyTQAJINfhU3d+47e/Waay+46W7j1OxmfKQKA1CBQKhTxebvY5h5//kvOS1ogjvYCAAoE8XvsK3aQKBCCgi4D7wSr5qH38qWW6fMBOjgggAeQoWDpd3fBt64eai5T/M18J5ZmFApLPgyy4ig8QgAAEIAABCCRNgPlb0oT12o+0+F9m1vfkMy/o9RBruSCABJCLMOl3coO3zAs1an8q7LHHHgcddFBfX19oLVFgfHz8/vvvf+aZZyTLUwwCEICAzGQFShDICwEyq7xECj8h0BoEJiYmHn300RdffNHqjsxT9ennXmqN7tOLSASQACLhap3Cb3vzeqGdsU9fvv/97/f394dWsRcYHx//1a9+FakKhSEAgVYi4Df5YINAK0WZvvgRQAJgbEAAAk0mMDExcfPNN0eSAJ5ZtrzJTtJcFgggAWQhCin48Jb13xCpVSSASLgonEECMlp4Bt3GJQhAAAIQSJEAUk6K8Gk6KoHx8fFbbrklUq3nXvh3pPIUbg0CSACtEcfIvXjzG9cJrWN/7O25556LFy+WXwgwPj5+3333Pf00HxoJxZytAuTJ2YoH3kAAAhCAAAQ0EUDO0AQyo2bGx8cVNgIse/HljPYHt5IkgASQJN0M215/vbVDvYt0HGCoNQpAIDkCkgvOETiSCwGWIQABCOSaQNQNSqTTuQ53Szqv9lGAF5avaEkadCqYABJAm46QN667lkzPUQFkKGWwjK7vyZEzZzC4uAQBCEAAAhBwEECSaPMhoZb/G4bx4r9Wtjm69uw+EkB7xt1Yb53Zkj3noSIJimIQgAAEIAABCEAAAhBInYD8K5zlL69K3VscaD4BJIDmM89Ei+vOnZUJP3ACAhCAAAQgAAEIQAACEEiDwL9eeS2NZmkzZQJIACkHIK3m37D2zEhNsxYgEi4KQwACEIAABCAAAQhAoMkE5N//C8f+veL1JntIc1kggASQhSik4MM6a81QaxUtQI0btSAAAQhAAAIQgAAEIJAEgaiZv+XDyytXJ+EPNjNOAAkg4wFKyr25cwa0mEYR0IIRIxCAAAQgAAEIQAACEJAkoJzzO+y/8uoayRYp1koEkABaKZoR+rL27OkRSlMUAhCAAAQgAAEIQAACEGgtAitWDbZWh+iNFAEkAClMrVdorVnTWq9T9AgCEIAABCAAAQhAAAIQkCSw8rUhyZIUayUCSACtFM0IfZkzsz9CaYpCAAIQgAAEIAABCEAAAq1F4NXXh1urQ/RGigASgBSm1is0e0Zf63VKoUe6dlIpNE0VCEAAAhCAAAQgAIEUCXCm1arVIynyp+m0CCABpEU+5XaRAFIOAM1DAAIQgAAEIAABCEAgVQJIAKniT61xJIDU0KfbMBJAuvxpHQIQgAAEIAABCEAAAukSQAJIl39arSMBpEU+5XZnDfSm7AHNQwACEIAABCAAAQhAAALpEXhtzWh6jdNyagSQAFJDn27DSADp8qd1CEAAAhCAAAQgAAEIpEsACSBd/mm1jgSQFvmU20UCSDkANA8BCEAAAhCAAAQgAIFUCSABpIo/tcaRAFJDn27DM6f3pOsArUMAAhCAAAQgAAEIQAACKRJ4fXAsxdZpOi0CSABpkU+5XSSAlANA8xCAAAQgAAEIQAACEEiVABJAqvhTaxwJIDX06TaMBJAuf1qHAAQgAAEIQAACEIBAugSQANLln1brSABpkU+53RnTulP2gOYhAAEIQAACEIAABCAAgfQIrB4aT69xWk6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gAaSGnoYhAAEIQAACEIAABCAAAQhAAALNJIAE0EzatAUBCEAAAhCAAAQgAAEIQAACEEiNABJAauhpGAIQgAAEIAABCEAAAhCAAAQg0EwCSADNpE1bEIAABCAAAQhAAAIQgAAEIACB1AgUZu95lmEYhULBdKH2f6reFArFQqFQLFb/UPtp/PvUX+y/D+1KoVCoVH/K1Z9KpSLaLVR/am7YLFr/NEvWfxr+bRiG7U+iiFXL+ke5XG7ohvhDo+vCMWHc/r9WQUcldyvu7k+14Idp6veVilERXtntFAwTjwfYQg2IQGr5XCwW7XxqPhuFcrmGWpiyOmv/x1RPG0M/Rb5a068r9nYF26nf+NTxG1ShA6kxzuHFHe1Pjav6+Ik0jK2RI0by1LAxjKJ53ZhXT4BBM2S2cWv/t98AnhrWMsPOObQ9LmHP69rncm/EG42Ud9NuG4JYuTq6rOHuGKVlQbsO3P5Xs2J9TNRuLNbtIizEDeO2fnU4AuGJyx24gIHoiJu7UZm64QPd68JQilhDU+oW1Gs6bs9et8DGW6UknKC7tLIJ19PEGvfm6LOePj4XWMUwyqXaj3tgWM+dQqHY0dnRUSyKR7N4Vnk9G5zoqtdWsdhRNKpXUKlUEq14Bic8YuElfGMnUTU87g3PR9sYsM8WZBoKj7b088n+CJa5Q3vzr9cMvjkEd60iHru2B5PjLmoYhph9TU2K/EE4ZkShxKTmBlNWrLmNqGdO0kQ8XXO60JabXSBiTxvci3TzD+2Y25OG6WvYlRD292jXo5+3oa1or+gwqOyAORrtt9kwQ74DI8lhHeZU6CAKLJCsdVfT1gPPxym9l48MmiYD8Jt8yrgaqUxhzvu+bs1UGlJiMR+v9zv4keagM/UYro94kZ/aPWtInKoVxBTFnZY7+uMnBNgb9ZQtrCdZ7X7mNcjsEoCVUVsOuCGEPukbyPgMoqlfm343UKqNgzAJIDjkNfsVwxQA6kXtz3VHr/3mhX6zLkdYG4aTJQGE9T3gAnNky8rXRvAojXaF20orSwC1YNdnOvZk0u6MbXjUwxc27Pz6Eu33nqWjYTJjFdqoX8IjAu1I8s1Ja6lkaS7WRMcaz8FPX9+/uuabllfBD6NIj6Lo8GwzZZ9cV8amTBnPe4hyRf+whzyeRIsO+ElPDQMy4QBtTupBWycYOk4kJYBisVjskJIAXJJ+gwRgaWQ14La5qVTQJQpFvX+EmIzYYsVfp1Yf6oE+WPci77u3q9UACUZqaNkKNajJtncY1s1ThNsKuv0FTOjIdGjZoeXdD+jAKlOvN8SlH7Xv+SovSS9qp9wD01OQUh75EhdfuMtqRtRqub3RZSdoThPOIMESejqox0r0bqbVrsvTzDjSpIFmSgC1PjseXPYbf/VPbjTBz3iRudWm5vXHkn1657gbTkkAPuPHUd4vZfK7+J03X6+pvTsZDrhphj7pG/jITIi8HoFVTaTo/WSsrwKwnLRPoD0arL4ltT8b3BmUZIIdcJ2YNsMuI+vvwQWtv8rGOqxdyd5FKqYgAdjdDH6N7DGEAoddAACZARjU8TC2YX8PuqO5rztrNY54nWXdScTaIc/VOvYLXHKAWReOe2amUQKQIROe6/vcFSWMSxSRMC4zaNVbany+hOZvKg3V63jOwh0GI995VKecdmfqiwBq7+ftJq2HVV0C6DAX6dnXWHlF0HGrqGoARfEIqF5EDRmXdSMKYSuBPu6txtEXiRaj3bEbF7JJmw95rAWPK4FXti3x8sW2ss89caqt+quX8XyU+y30s42B6sPakhe93rz7+Ry6AEpUDEt6bSscC7VlXNETiGbXCI5mWJf1e+uOkeWD9fraLxwyY1KmTGivFIwoVFGWOUL9rxXQ5ZOtvQRMyvbGWS5hV6TM2wppuZSkGlUFFq1ehlypD+e19vqmUV1obq5zcfzD5m7jmoCgXluTFXNRl336Xl0JWY+oaKvWXu35XZsFmhObgKm550PF3qjnk8laKu+8jBtDIiMBWDUcE6ygK7qhFUe/7fWm5mSN2wEKYn+A63Ktb22o/sESbSri1/VGa5OD+kKmgM0Oki/fZJYJWA6ISYXjFaZ9ZDn+6lne3fOG3zSMI9/BKX31hRa0LpeawiW/EaDR9NRQr8/Gp5ab+RKzj/Wpvrp9rg0Y18tj90aT2vXn3H1iGQ/CG8oq+IIz/yoGpMVQrE2tJfpWtm+tJ7JeV9qGd336aw/91D0k1EXPx0zDtVA1YdmZWk/kdU16XKaeC7XFLdc9sn0Kh/bCa9z7xdrzGglxRsmBGrXgNb1ya/n9xnPQw0jcBxufMwHlJXEJT/xeV8o31+CJWAUwOTlpLdG3/9m66GsSQEdHVQEIya8cTyi7qt+w161uyHecemOUH72eY8eXdvVhbYUuNL7OO4xchUjDaeqGH2x8anrjeuSFSQCNU4RqqOxZfcN90r42qn63rN1Fq3dSy0m/CbS1GdN83oRNuO33PecdVsNifUsCKNskloCRmPIygVDhQ274yS50krTmeYHZou/x9+pffS9MR7tyt+h6JcVHhbOvUcz4P2IDb2qSeG3FFG/vDRakH/rR3YtUwzOn8N5W5mc3Soyi+NaYvPjNbSQtRhu9kkYbikkPMrlURcWF6HVqk4q1/+ubom6NuWvWUPurfa9+YGN2A9b2dMd2MmsuUitsvY5wBd57di4cqD9+rBbFP3zv0XVZfaq3rvEbKgE48FRNOWeYjQ/zepE6R+8xUJtj+Gz599kIUKlunLN+HBKAX8bi3tpnh+y3s9QR8/Ar313CWsbeMOBkRm49VXZYcPkUbMt3xmqbbzaUCVh6bZv6ODZVVvzPAphCYo3zxpHsAd8PmmPQN/bcIzri4AvHbav+31O/DyZcD5x1T3AC9yTm2nJcu06tHRB1CcBUAaqJkLVOdeqFfz3bEa46byCuXMhxE/AbrgEac/AqAJk3yfYL06N8wCXkhVH6IVNvNvwSbbx3yFyIYba97x6RPHG7ERGU867gZdDjd97dt0Q6Sx2vlfMXAFyG7M8dP8jVMiU5CaCjs9MUAuJJAPUbT219TdDGa49bh/Q+D+8Uw7YfTe4ggxo2/6mc8w5m3Z/jX0pRRm/A07OuaQRdZo0zB3NImKufbAfNiNX84pdTK/vtAqpYbmnfXFYnbL9nWuKC+ywkz+vPcceuDZ7Qjc0CflSZoFAMnCebvY9yr9JWVlfyP0Uv0sKQwH54DlLnkAtc61F/tkd8zsS/vqrPc++jriRDF+UKDTcZmC9GpOOeH8U0EO6+fInI2PTE2ttB844k7ZB0QXkY6iUz5YzzXWvwTaP610KDBNCY4JqTDHtKoNRXSwWwOzOVv9R/6zcXD14H4n7ieu4bt+5u1qNDvIBwX45TEkBdTHAwtL+5EFMj9wTJQyaoW/GeEbnfkovYTP2+4LcRQPCx5YPmf9VWATSynVoYZku9rImg11DxeRD7HyI1ZaTRIffrTtmhVIcbMn/ynKQGX9SNHnhO3fycrI2xOjtJCaBuzcNqw9zC91281xGXYTNs71egXkO2do1Egea8NPyfnfaxNyUL1pcFiSPNKrUlQ/VL0L7g3+WVdWnYL2GZKZodWMi9xU9h9J/RSo1qGyXv6YCUlfAnVjQzUqWnbghSE5nQnro7UXdDvKEKenuvcMnLLl6qXwrV7spkbr7BsFH1zlps99KKYZgSwMRE6CqABgkgMMVyRNWeBIo/WTtqfPM0nzuM9woWz2e87akQshwjYMDIhdtxdUsN6kafPUMpNdrDr0hnCcf9x1qsZ5bz2s9f+3X9r2IrR/X/2Tb5N24YsM8I7b2YmibV5i/1TQfe8wDvvoXcb61rOYIKUBN4A1gK4Ss67Fg1ZJ4scg00LHGVqyJVKnSoOwoELA+Raq9WKLRZKWORrFRTRZvZSJWbebEnmTBLYbUK+UzMot3WlDnL+dqQmun1XM4BqVIpxDTasoFoMa32uVECsHJJ8TmA6t7BBjTW63ovYOE3SlvSLJ5zjqWMDikoeI4uFbOAe0WYBGCm3Y6Q2xapTyUhja9X3bMu23j2CJCcKOArAXhCEBLAlNJfL+TCa62Z8Him+l3yYQsavTJVh5eSd5PQYnZ9KspoCDUsjAVIAFZr9vfV4pc+PlmOIQAAIABJREFUqwBqxqZsNr4btK6dIN/q0zX7Ky/HkGqs7jLmM5OWAhJSKOjPYie/OMnferFfskkAU8sia8lf/QwR6+W/hL5g8a/tufV6++pIEgJGjWMVgD3iMgPDz7LfAJgqLxWMhvuaZ1vRHga+jSaf9te9bwxNiJwdFVLE9D/wTZBQZkPfbcq5WBMfq6u+FSSA4L0AU+vCqvcX6/5h+319A47PphTZJ1bjEPTouv81M/V8DL9mQu7ycsidvoY7EOXhMjVwHSOk8R2s9yL/uv5Zy+qt1f/W46FhwV59Nla3JR5atWd/o1LveMCLsFonbji3SQb2N3xW5nrK1FoPvWT8jj1u8CfaKgCVIeHqvntmGzIL8k8VpgIRTiPCsFN4OEdayObjiha61YmW5x3XhUjMDqbKSrQvirg7K1E1An9H0USNR3UrsjMpJLpTkwDNd+OosET5VAik0qhhFOa+/1s1StZIqf7D76tmTum6cS3TlJLteFdcT/5rmXM9+XenqWoha4iZ/cbh+WLBkTra5nP1Q8jEl/ns7+GdN5F64l+bVtVHjnPKZL/83JeifU1Bw9B3joYgCcA0W32w2GDWPrvocZdvdMK2q9ntuXcoGl6LBeiLEfOkKbPSiX3oY893Sum6YXuWrBFx9bHhzXP925bW15VcEkD9ZWbjxMg96/J93+garp7vwOtJjk/O5pn8S6N2f2HMeg3o57Y1PxVsxVoJ8yj/+nn+pgRgO67KStI8d0N4nnzm93QXIXDsCRJ+it+HbqK2v2mywm2/mhrGngxGVxmPabePQNMwOANHo+/NMzSlnarpPJ8lks0IukOjS74VA+4woY8Kz5u/RK3QXgSlTJ6DIUwyEAYnq6sAJicn3T6KWbI4z6/6QYDaRgDnSHYNIWug2i8r88s71T9MLSFv/ORV7XFm90NmkHsKLYGj2l96sumcEiELOlfDnUjYOht5fuxzpVTvKdX/X7fYkK3bWqy996g/rWsLMWxHoZhBqVTKpZL12t8sO7V2b2qy4zGjqCc8ohXH54Et3xtyWtvgDKYRnvzX5s/eF5At+63dg+szz9qnkKuQQi++FCQA58KDwG0m4Qtk5B5AoaO+8eqsc7PfMG1+NmKtXvpeDYTSNyup3VerNb0X/PsMO6eHXthDHa5NElxLUWJc+OGRSdR4pCey5Gi03dX85wqefwl8K+x21W8BT0MeFQ44agm/YRLh3WfUJv1eYoSO2MgNKVSwX8Lr7P1t66qeEgGqEkCAZcfDwD7PqL3bty656t9qARazgep0x6GCK/TCb9TWHm9+Mw/H1SlmQlNLEkruXLT6dPe5Y1YnZtZzy++R7J4aBcsBdX2h3sVKoSLunY1eTGH34Sn3zK6fvdQYAyuHCrjjBEzc/Qe6z+1R7a7pE+VIxoKnoe6OOJJe8xxv8YHl+iKR2goaMWG3ps6uG6jfxumGKHsN14aEvD6Bs19i7pB5ZwJWPiymbl7VrN85dQdrplv/BvXUkpL65W2fuU7NdOtbW2v7Wh0qVKTIxbpryFV2ncvtvu24XW440F6yR7ZizncdUzEIS+U9+yTpgHgMuAZBpO39ek4S8Zpi+u7w8suuI/TaRk26lnTBGtPQW7E4BcMUACYmPK/f+rI8UwMQdxhRzH6CaO35Gja0rXuF/ZM9QaNMrrcepYIr+v81pEG5JEQYcbzCtZZdNNzZwojV/u4zMr1z9epvrRORLRHT/trDeWJ//V7q/n012LZl5PYHn+1W7Jx9+fTLIQ2EDk5JPKKYf+xqU8p6cw0nGdkvQkeqGOfNudzIjdQ/PYXdzO1PDckbqd0Vs6eNvbVmwo6beu26UFuGEANo1KpRy0cKTH6Ni2vM4xkRqf8+RnwlAx9e7gUysl40diHhxNgvmfW4BekaGN52/K3rvQk7o+D/xCyss8/Z1l27NjMIuY9Xpx3iNX5jnm+fHItCzjtU/fGgLf/3yQB9kyt3nmM9Pms9qr6ZbNiHX++EV4jqd93aAHbH1/qN/U9WNtUwCwlQ32zquOdAsR9RbhWQHlKKEkBDZ62JeOA7H+/5QXAVgcVnUaXnjcNzJhpwY3IasZJ2zzqNh0qah3jZ3myLu/OUBFD/kIbsOuSq6/a7qrMv1uTdNtuySxK18g5onvedhhHpfQe2/9bTxtQbrcZJqz29F57W19dMbXOd+qXvywrZp0ki5Zx3hvogdAyPsCdG2N897raRsu6gvoddjLW6wQPeY64RRYkIGopxT4FqzIoaHA2QIANeNMpPRKTCarvsvd9+2F6haJMAJO41dueFCjB1gw14hgXdQz3npAGPNKfK7bDti9fr5l5Njf1eL3k4LRU7u+91bTdgeFiPYKF1WuubrP+cWiZm2//YIAdYN8r6ysrGw4lrXjtXXbkeGTKTcgcB6amC1I3WH2/tg5R1K54SQL22xb8xshHCLO6sUi6nUMhDAmhcKhLNc8fEILEOSV07mnJU2baCO+tzE4qGN/DW5/GETIy/mGFqcV6TmYhddU82PGf4Ea2GFfeRAFxfVdd4x0gWb5Qh4JfgiHl54Q37fscuAbizU/fDtTbvt96cu16Ci857Popqf3I9BSOMbLk3AFITV1uU6qJGBAmg9srFNpnxuw9b7Xjg9ZQbGr2vzpSn3vnYI+I+3t++ZKH2mAkZjA0SgB2J77k7ja8g7BNx79Hml+NJJP/CoH1lR4BO6fqT8xzv0Hwp2Li7p+YO3vgSgOu2aE10LG3J/k3pqeHkuBFMTZ/qF6B9GiQ2jNQjFJreB0/K3cm/WOpf+zZV/Zt+DathXZrg1AzYGglhS6bD7vX1v/vdIuVSBUeONPVuzTWnDL3RByQzwtfwx7lkJl8zN2VPxrJvGfcUPEApCCvszFvqroZ76BlvSSCeaankAAp7xAZxs42x0OExtQBN1yoAuTmi5ViDBGC7s4j5Qbgx/x56/0Uudp51/Qx67hLyjrNc6/ZZtnMaYxvqtbt0467GqY+Y1D90Im6JJbGwf2q9YUgya18saY+CQx+sT6im7IqOi4b8gtNwf5O7JUpeN6GrAGxPhJoE0LBFxcLrkjbkHchFyWClJsIqgMbJmMd9yUdMCbhAAgBK3bFD73pyEYpoJp6gHOpSnKdJqHG/ApEaDXtmOWd0yl7JVJRVXmpB1qtCuhz0kACquVgURTFLeCNeGjYejTXNlUfr7ndObRpa/dtUgcYVsHa5umbPRUTm7uCIdMN/urvluHlJZIyyNy9XW+ESQO3ROvXA9JQAHIbt/+mZ/zc+Mhv3wvk8mx1plX0JgLDmGSz/6DgkACsrcW26c+cAPjM1R27jkdAGJz9egXY+FBuHn6f0IDMgq0mYTcVx5VGOvjgGmLoEYPM/xM9GyL75v+d3PS13/SeDDVloI4radh0xvbRuCPbVqvaT/BtX+Isv/Lnv7O7OOlYyR3sYyD5paiB8b/mBaZt9uVPdUO2s0Eixs+6c6iPT+Ri3nUsneXsMfaXpGAP1Fr19jlS48eKSghBpDmSHo/CQlL8kA19zWZlhzQVh1j/RssqX4m0EsD+7pdjacDVoNHVDQWlkaC7tehB630glr1+FaFbba9iS435/1hjxhgerPWTVW58letYmAlOLIRtXONV/b/62/uU+cRiK7cVH9ST/gIegSIC9bkrmL92zl8YBZt2vUpIA/JbdVoXpqU6Va/pF4z0t6tANyUciTtyDrNnW7MgkQaFlGh5Gjo3ukrqMM8A+c4X6tRDqkup15ghhROiSNwE/70PvRaHdbnxwuItrG5NRwERtNHLs/JyRHHs+U+XgCbMH26ob3rO+KLgCglwwPO9I6Zwq4u1nxJ5GHRsNjdoGivl8XG//c+05gD3BsJ56U2vbxEPLIRbY50ONKxstRx2r0z2PUwq4m3m/RLK6FekW4HOh1Jc21A7TF/20xJHabMJqUWwWqGkAdgnFfW5ajYFv/m+j5/e2373swnMhgKUmeORdgSPMmaJ7DlIvgaZhIEpGITAXDb99uGUI1+3b7VXwI2CqvIRxp6nq6x1xGoA1Oasv/6/939pxEVYI/n/23kQ52hxGDFNL8wYpl5Pd9ZE7j5JyxfHuOvfxQilXHO/auY/X3BmpW6mPIEEQN/h9LWlmV1M1v9RNgiAI4iIIqoSiC0RFsBFSGh/Dw2VtAeEjg7yLN0LmMLhz4dK5bYe3D6YsJqb2E601l4cV+ECmzUurbhFmNJC/UiWVz8wj4kjRBGMmgvSAlLARldUwFTU5xBgPH3mkI1xUEo/e+VK4hYUYCTHsS5GZkWUdoIRUGaNqPtqSUA0jmmZnkseoO211GfvoTAggFM9zcCckIRjAqs2pTGUlLCOmzvU5o5W2Cs4MBFrqmfmi3EeXGToft5bwZT60UHn5ElL0hF6mYKDGpYBOEqGdrSvx62SQkSLxSB1La3sWJG2Sz6lOub3ZnE6wu7Wiy3Dvf0zKiv/mOEXlyrz+iadaC0/H8GYLhKwUPbE3rKdfZJwo4pw45Sc5o+JqFZsvSJzpm7Rzk5PONLsc29X4rbG6hUyJyZ86o6uuPGSWhutH0adG3NqQ3zNRwPH2Jy0EIH9QEtFLvr0P3nAWhjhzVpsu7FlpZqRHFTxJzjrjTSnmwufxOjkrcMBMRrE/SKCAhASkPaSZniIucNQWkHcoMASjXq+QZwUsxyxJS49pNRD0M8vCO2CK9G8+kO94uJYl3beqBZ/at6E/aWMIWQBHCOB+FJKE4XgIYHzSv2Pz14BTg0CR8kju9gv1ABdXX9y/sDgBP5cW/1GbmvzAuRYt5k/Rm/ada22ATNBRzYnOC1h6HWhuIkSrrSXbSrCCnKupmxdxe8YXymSBpigQuvTraXboz6d2U96QdOOSMjDN1yKcnSVyQx4LIYcQsEFinUYC2ssRAnh/3ygHiDVHMxZhd/9UpR/OS51Ogly8X6LLwGXpSvfppHGI9trggIi8IU7ap8EzA6BL2f7xR4uKkoomSzaZgP8JDq/ys4QA+gQTbFOc9Fc29ypJE5UN7y41FYYhAJkvkzQAjPldTsiSg5QnOl13Fj2fGxZOnizZ0tP0qAJbwysMG01HX0OuIpRiczKN/Z7mylwDshqYzjOKkYC25HKWoCUbXz6jSPtfOSNrrOdtAYeq22ZJcqXCZkyishDAomLXUz4wiOGyAD4sjB/CuCwEgMh4ctOwKgJz096p7BvLm5KEOnLzQKmj9SH3WyIEIFGjn6DKE/4/kI+HAPDtBIe89CEi6s6R24CLMljmDgjhXULtCqhCbPKRv4CMYD5x+KLk5LFoleuGq+wLIxfYDAHgiwBuCECawiqfA9GsxvNzY+bUaKBwrKl0nh9pP7iX4ZmDca9/XPU/kv9nRkCwZNJhNiyYgmlVW95QIjbBxcIlZAj14FHG3ZR4QZIvN6YTdgkbdKrk2uVaFULZSYCuHt1WEAFDnMeNDpCAhkpzLwRghVyskfXPczU4rL5hbGjpmKCJ5eakNvPaWY/iDVlHnU/Qg3CeT58s6lX9mySEbCj2mikPTOiX8AtVqenuVAP6yqRqpHlq61QI4Fa6iIvBAvdOjZxVhddSNHkS5anGT4UANOXScUPrvLXBOpSsh6pwryFXEUqxOTXQE35kalWJzX8FyP0ZrdheBadIA635Vag4fHsBljqIq3C/AMFvQsUZ9vanf/5X07dk18ppXusKYwkBjDzkNTt9Hv5Lwkm3vEAZtandvxACOCZyqHdAeORGT5GgS388Qx4nGxQX+J0ZQM3nGAOMkAMl9ryDrd3xk2ggfOY6pm5Zt848dkNPaTTa4mfF1Ui43S4r+HwSc1HcAtY+1gPQBB5w/mgXAeDCvJMI4Ofq+/JlYiTZq/PrHJqDYtMZf+Lx4+HSr449cOB8mxot5gb683GcXGF3iDRN+2PV0ZbNxJDKhwASi1OW1ezOcGcBJ35RGcGTvzGjGVvmBBW8rntgq70INxNC0uhrdhti9yoKwR5Jr68cd2H4BFpeCIDIWXxn5HgUcLw2Cn1LQthqHPo2luDxSEX6JCiRWJP1QZYwDNSkVT/K6Af249yenN/Tg39y658p3/XREz1FSMxgkYWzpi9ldXERADQy0SYy4BguVpp/TzQ0VtS4r9NLFJENWxsaRlMDOmEEqjbS6dZ5XUaHAp6gxhi1HbuUGJtdqnR6g0Cxz41JTXpW9melrTFwHYQv5co7oo5AQjydZh0K4DyGLjpPBq+PLQft+zpxS6VA3HUYdaZlhskN/y1UVVFLYsJDAP1K8wAJegiMj9dXPbiL/uphRg/Lzacvd8uTyNpmYQXAJBfKXGInDP9/FOZbzupt0W65zEA0fuDfiDrPH8TpK72FyFaXEjZOGK7QhVmuWA7al7zWlvb3iwIzgarfxPs2AbwjnGw5dOzn5+fH/f7x/n5/PFBh9y8bqNvrK1bZBNj7sxg0nRAIrOPXMQAYvs2gULOOetAHbdp+2j9y/uG0C87/+35YD8mtfaAemOck5yR/YD8lF8g1POQQdCtBOIBaUTRNQAYLwgn6OyjsDg0YkA0yxF3iFgqy5/gZdYpSfDRp2WexzrZLLoi5vZSkEhekDAEgjyHK9G4RDQE4gK3p7pGB9spC2OnjUZUljc8tYcQFaFybevndyBkfzYymIe6mfBDHGzQpL8Eo02SixFjlT64WQGKwL25isYF1vCw+PwDsuaBzplle/FLa7IUAWIADU24BdcxPkTNm2oo1CJFxwogq1S4hOZVsSWeMdlERC2eaOdrJMsoeFfZ6ZXGK2j1ndIDqL+JzRnaNPPJlSVJFRPS+/9JpuojmMTlqAbCH5eaB3wDTAwDMmxhHZPxdusTg3IxOdDFNg2TfQS9szuTFeszZrvU1C3QnBECuD/RbmiuSTbi/4p5hXj36/0w7yj2Gn5y39pyjWlXlbLolKqLuCmaW12vj92/f0khQdv9bIYC29Hhet2bkpZIA4vnSFkIr9g/IvLr5QPI8uklBDrWwej/c+4dS1u2wv9U47D9EHBhkmo3jacSUpjCUNTo9BJUAKJHw8K2ds07dljRTMjZTgHg4r7CBQGJ/gzBQA1DGakygSR9AaSGARB/EKNzZ13BjBSVQUvPYGfomcknAvseLABiEopNFQz8OAZyWqHTZVXkT7177HlNmj2TgUxuv/T7ClUPAWef8PbIJj/YNMQgRzyV8oym5ohxQQgDCUfm9hgCKa7Q0r+4qZawLQJyZQblvknMYe+AsMyGAIW9GRh7sCqeK6tbR6z7h93uWNIO5NCfGtyRijQ0uQsAYNA29GzZbq29YBDU6nG1tzHTHkj+LytViLYmPRYGxpmleeLn92//0X6IvMLU2rSzC/BhilXQBQ3wJrjRziMS+xTmrwcKC+QBUXEIIQLuujx7RitMaHzm6zhNfNdl35sUx3ZA/Z+DJFAOjHNUn/qZy0hbGsghrbkaI4rYVG0KODuIzABDGzAJozz5DnYwWAgAXcjn2Z39Kps4MPdvgb+owUNeaWsEkgX/JacXrr6vJzK2HBHIWQybFmmZyi64JNPLDSQkAfWHxIIVnXg+G3ArLo0sgVtsjSWWbGLdsQA+YXTLkhsi1Wmwpct3Kvji2IuOPUsdhV2hy8b+kLCSjDzQKHIYAJluSiwB8ZRPzTzRRzJpqL8dml6As4PJztmFZGB22am+zhDhH6b42M1iq5bq/KHtEZVF8umhKHBIC6CaBdMl2QwCEOkn3Mi8Yz7S04oNZFsq2S+F4CbCryJthJDkWTAF1ubp9wNwYBkgPAYTDbczrDD3NvsYXFP8z43ZG+UoQF4xls/dp4IOjDF/mnLeV2pbJRqdnmhznkmZfiaw11k6O6t/7J/9isVeoww/jGCYvshGo3BZR78oM8WPJtIHPUyShZUngGwQZeDh3NQtACQFYzCLq/Q7i6dms8uQfAS9mDS0Am+ZTZeLtIzXxIePS0AWlttFizi+BDpv26jeJpfKbeN+GwMMGhrl/u90en58f7+8fHx93eBFghAAOjYwxgJVkuwRoxisl8roq86ux1jTPH37Hclasnh/uZfoLpAFQ3HEIy7bonxfpqcZk6jBS20MqPyYBAMpx17qtYPcViMcADRYKRLgG30fdrR3nf87IEQ8St2gggbuGTbq/KxssIt7WiwA5ZHKtJtopFkk38kfHdBIf3pT27UoRvAigZgEEIQCJTYE6Ho6hEuedw3FJgwr/HFF1lEi8dsnYoSDi2E9/Uoe82MJwlqHAjtiQpX3Xr9UBEpxC705aBvc5Q7xjaBz2NlmVwPMrmqxrPf9K7hSJIgVoqaSQGTMz33CVM2CxjTwEot3pJX/17ufM0h0ZiDMWFp308qkZ9Kq5FkWiW81hTbPALMxB/KfXIzucC/ASIIW5p2dXshmKUJ/Q/Co6llArDhpfx86MXhw0AzLZ5vZv/af/E7IFvXBI7zB3hUr1H8EYvwW/ortBxO7KGidJKmjNFmUgNjx8y6SY6vyTY8z50PpKSkOhGk/+IGLsuVcu9Bt+iGc3OEhBIGc5HbKpX6nK0oo9U5EB0MLV1PFRP3VX3GeHmFl2+8eQCW9DCOD946M/CkhCAJhJzsRuSEB1rT2s1oWhTgXk9I/nrF8ejzuJBRwPYGDFB7nQR7HDEQJoWjTOai5JQ2tG8/PkSiRFHdvG+AzVaiSBBHvFLA56F2CECauXvWu8n5x1rlnMNhb1Ws8pFnLDFS0MGgJ4cSqEd8FYjDtsuxbM/k7yF1KIC9joIgCm6mAIQCUjZhaJiwAFiZucC6NAavFTjWiioWeWsxCbfDceBRu9h8g+nKX7V86hr7dKgiyOxzqpLgAKgQAWAjjrjVu6o1VuUddWlNjY4IATXfaUnT9gktFOYM27PjsEwKsARH47w6/b7SNz7bVJUgj5h4kAc+gLyVoEVWxuLOw1UM5GHC7kujQqm2NeRDB9dCsVyDU3NicSigtjFzyVAF8/0U3q3f7eP/kXveuI9s/iIsMKPCiIaXMilM5DAOQVdKQxI/amzaJ185fR/5ae/IssgJ7FzelqvWRjvvq7bGTJi1S7dEs3oQDOa1aa+nHMEXMn1IhpGw8GdZZSoba1AO7C7K9pZlPXuUhqXPzkCAF8HEEAKJ6PFwH6MTIe2pNB/bULCcYOrPDgHRaRJP/PtP5uCrOLAMKQlbtVsmueRZFEzprYXyn0ylgzoRQ8InHC+VenSY9WIINmHjwS0m1wXNAlhBg2aFTwWu1vMJPAOaT4Thq1VvpzbBJ6CWypsRDs6nWtkKF0UlPpimnnFqyzIYDzyiBkmBV1/fmPBPVVDQKwl7Q4Ymyw9/lQTc1zfqq88FOM0q17u6+FnQ6A/eRs1Kh9xB8XhwCsAPy3hAASCz7Jk22cbRcR/lu/31NVNHYPAjwZephHd2B2wP21x/GfFRliO26bWqeWa7fzbr9llvtA9ns+26kPlvEE4lkGwSHYFviCoVUUv2vc52VwZFciLXpvf/+f/kuSJzOKo7VzMKqbtXyhg7zT/x8RePAVWfYgXQlzVaLl2jB1fJBfEwKgazbI2Ehn+GC+/khR0t0N0wWiqQfRyYZcUxgE8dFJbSyA+nG0/s9ybDLjUorS9kctgI+P37QQABwkS6nPhvP/7OO2/aiyKx7Us1R/+mQfJoOiBexYBmymUpQn7RKEY5HX2s5Ltg5ptGdXsa0A8Fi8b0DuAq3zGckF6JJwZFRIB8+Xy4U9m+DFRBNzp8R94xbKXP1O9rf2RYBVtmTUXgrxVKPMaIGC/c4QwO4cd/rlOZu0hF/7TiQO/EzyH5X5WvoSGBYzvZ/s33mtP1wzRWo1DKhUQRypCNLF3TB9onGvDgEYemi8xSTReWIWQIZhgjZsCTIQxRSpSI+W44u+31ZVVDFVQwBH8trra3svtIUAxtZx5ryN54C5tWBnO58aNDRLYhY5Mf6JrjFe+QDDlVvmuVNKzNpuEqFmfn96Xziuij5o1ajO0yUiQisH6EQsHMzAJySnjl1ZY0kS5EhEQmJj4md94ZiT2imObM5WF2UuTkSivapdhfiNSvqi0FPHJX+4FibCnMmuF9pgQdq1v/ZT2axm3JwG1lXS0jqgmWkBRnzHv9fa+zCiEbz38ML9EwMfs388HkcI4Lff5qOA6Dr2goA837VvHCur2R4bCwJhCL+H3eZ5/yhwbWQA5ubFrfOQXGqDcKxYGhggzghoqvz6FqDBr/G62HKu0v5o1yL6uQomW/hJMVlrI6RUFpBnA8SDxC3yNkayJdsaRIbWBULApYnZhXy+CSO8CDASTOAiwP3jAziTDWdeBJDtiJHt2xb5GdGWB3rj7zyEhbyjG2ZA0D31CVeQeiLz4v/zPdvg6PeZV8zYEStqLzUEEHJCf/chztezOTweo9TCuVXBTRNmk6jrUhqbNa6wRKWthRPwQLwWZ+ZU7KtmFBGDSgXHWTSSG9QGO2iAIYC3t9vLy7j913eYMwGZiCobG+TNLR9udjSUc/2kkZldhgr8JMxtkNsdTcTOQ7xuy5zHJUl/JqZ0m7MIS0W+6o1XKXDZoIaQKdJghADkZgtFKs4EZQzEAOhzptAGW9q2ikBbpZNL7GQPLwRADC8OzR1apVU3415f6Ylr9fxw0OU4TR4lTUZcH5+zyxGPtWLxZmlxok1GF5GSwSN4tC2W77XGPoAAvPV1hFVJ5QAwqAVwhADud3oLYDwI0H1JVqJSIiI/mcZu81Hhlb6ejj7yPrFi37SklzOyqjTo7efW3rWrMpsxXo24xeYE7USASQEshoKpleCLjMSnHjM8cASFatcc8uaRn2PUcn/LRJCRysmGyWZVE+cU2FOd+b4osN0Y19GneHFXDQFgOCAVAhAC+nwIoDM2qPI28xkC8NUiCa6x1P4ZM4fwB3yN2TjjkyXHkNxGDOnf8VqdqJptl2CY0EYK8fyCBopcGoHOE2x9dE1QKDG/a6AkBvrKJtalIk2fyuBUia+QfjdIAWjPhUBMBN/0DQEiDtZ48UdDAAAgAElEQVRqgAGzt1a0F40eZhZkZ8SdPjoul0C6BAhzgPPVDTNEPtPm+tlRbJ4L/cy8Z99rcKxCqUgYf549C0AqA11qgLFLav5R3wMVOakdZoYAamaxSyDnS/kVPWBhlYToV2hDhJvNEq/987FUIRxnnW63V7S+wAYD9Mj9/UhE4MKRhr6TD94Otf4ZMZm1SZInK6u1tg03Qo1tImnSyWgdyNtLgmjMEMDj0a/AtMP/+SIAUB6tYehJpiGpCpxDvc2Xlxd4cWDegDVuf84F2/XeKXYKb2uM5JBZrle4xLphSrqFBk1etFMJwGbRH3QYOR2YWslCABD3AcfIGrdGhCyBskpof8us8/HxqmNd8CF2gFPJlWcIo+UOAmsflWkhp6tv6sejlwP8+MAindQ0d0IAeGuPqQGfLa00LgvVAxpKs87wJmHYzuqZ/CRfiUYzqXMOLmvfS/StPpibusuYUDKQstSlyR1hdYgTMjZgSZvhStKvE9aAFnN13EKZx1ans1v0qYPWgkf1qcxwP2H4JBic+GFz4EWAeUcXcwfblrLVN7V+w6Fx0IAbc6uSaxUipRsO2W6j3QXIrPbABQDZHK6HmCDSFYNeASOBarLJt2DzLYO6hukaAhChXefUekoBfFd8qH2atq5mAWStUpdeITHDBnjIgGZ9xzb9DpJ3tsPsgxAbz2bFYnymm5G3XRFnGQKgOEq1N5UNsY2UaakzlR+STxzaZMiWZaeilM8MvYQARvo4hAD6iwDCPwSwEzgSkzAMdfXnJX8aAmhZAezRyjNhJso/uoLPkEOjsLvySWndDiBxetdZ3pgLs2zkhvG4xnGsZZ/CtKbwUHMmbDv7RaXtSds5XI2ggf/1+BYmlWurL2WIp8MByb7JZj6rXQJkzwjt19wxBPD+jnDQ4+2vjULR73bQN93+EYTa2P501ovwX7eYKqzUAz103dnZPn2FtN9SXmsMm6tDdqY1wczaPduLywuyVEt7SqUQgBxLB4z7HdadNcrQNzWrJzZ6Ko7PZh5qkvHrohHNcOLd5gDDo/Wi2o15+CoX5R/00S0Ez4K9Xjs8W4EyrZ3ad4QLSyGVaJHX75/K6xcl97AZPRflGvmKbsAe8MIBx+4Ap/t1TwRqAVgLlgkB9Mg+CQQwUTCFFB6Jq/H1nOIJmSls0KutEjcLDyewkEEGiK8YZmSXlL32Vs0Ycny85P23vAAQ8UpQIESeeT5He/IeBCDJItNyEdVUQD60hQr5XDbx8fe+3e+JVnfSkO4j3R+PfhHg8cAL5EsIgAkcqiQwkQPXYzQ+Phj8Oc+facasfRqm2HAI1j2slhrc2f6TkwO+rRL2tGBLA8AbTPjcycQVHlge5Rz7BhmQ6Y2AWdhsTZlxhOpTbZdo75/9nhlGDrGjkcyu1Y619rXWJ9cqxYs9xjfeFvnAEADpHYQAyNadvyYGp8SwCAOuPqiEoShnIn9XFuL+0SwSRPusoU3q7bDRSy5KuKTPceGWJy0Jsa+owGdMCQIrimwx1trSrSX/JCRvgtEua/KjkLFmlXIXV47BzXUqBEDPHogtgWddM4qeswQcGd2/8u0Qe9m313G7I8PFFHfGk1hxBeWrMAtNq8s2kwbo+lk8J6jwRbjv0/oJhIyR2RhUZAHAKAlItAnX92tmNbaUv5jcriLgYpVAuY+GLWedYTRT2ndWEgCLkvqCnrp1MKKJofaFpbxheYaYepSYQgab0RSgBf9h6MMJHe/G01GsReQIuxOQXBYu3/7iR+S1gt8hSkd+fgsBvL+/f9zv7CJAzwLAdV/BsVvlbAcxO4De+e+LSCpyMR6Q2QGzQe78HDH1QgCMOu1PaVlmaBjz8HNa0B3KsgC6/9+xP/7pMqF9ggXK5nPl7mm5R4TENknO3id1DYdoyP2xVFHyBEuRg7yCEXdgjD6658YuArTnRd/f36VE8kIAJyqf0hlBIXH5w1P6x6V9CFPKw8apZQAWTW6irclXPmFjh0rrT65E8YBFxN3J758ZAmjmgrUY8nNKAOt3b1aSS3d4PUm3U81+Kl7LpGKOFTQw49ERtaY9BilCYHa0/2EuAJQG5HZCzhjwx08tB2KSyClzhkuNJfrv9Yqornx//UDXQ1zQfjL4OdYfb6CiFbPBTZtdNkh9PAqoqBoXEi34h2cDXc2uZjWAmULKygJgwxXN4tK0W+Pjf1guZTFxxtcU5khuPKaIn4dSXm+g4io+dOnRLY9W1/dhPkVwsBCHS1HC8xia+EBjH3hywo5Q5GoqIxUX1FrBcGWDBtrXIUzcfJmWj8cDrPaPj4+ZBTBuAdyaVc3CP7AKSggAPqeqmliB9MWsTIRuU4S0bpzJ/dU0yJSh3j6Sp6GzxAtGdmpFobjDmA5mMh/1L6ab8wesBQBkztxx8BZka7G2OmkMdQWgHRjpPstFgN9+O0IA4vJFNgsACGAPLb9BrqU+A/cWOpOP08T27xFAJy49vtoXPEUOoO1bcoAPtUlCVSunXL72rzGOxGRt9eQQQFE40pWdAlwQk02BxRkg4yOZCFdE8JrmPxu7zTmyYHSK4cdQ0x4D31/UIXrAVkW7onWg+Tx5pMvEL3fwcNkAttGFYkC7B4tyciR13hfBvAhMnk2Wls8Y/RkwN6eXOi5PwDamZOWvXUiB29//z/5nReiTd8gn+v1w+Ij9HxgMLBbHEq8DkIDfFFJ6CEBMR9VmNhlL5EAv1wwBdHD63WP4MiOjnTYLwhr2gmL0WGjcTG514p0QgEoWmghAawHMV9DGzdKec4jG1DDaAGywRHLJbdPDWj5/WeNFd9nK35Qx8NGfhgDwRYAejB93yHHxUNO3jb1k1oJXeXwEhrV9z5/x1bTgE3Im2QSnr1uEie2ZJ6BEyXyz6gxQY+a4BWQIgDr8L600wPyEFGVgiQDqdNiHwTwq08y0NdtEneX3yLPsqwtnlEtBSzIybKSzLs0mgHS3ZAjg5XZ7s2sBZNw2Z0GRoDI1RgaOR87c8CPWv+nahIoSZWNXrEO5Lqhmjyt7J0xNOLnwNEVOY7ibgdcVFwEsBk8wFW3SNyzaXcJvrGykbFszFKoSMQu1t0sQoAjxBzTvmw73UZbhF/GG9WsPKUEeJKaGLovv5y/IWALf3+AXLtYGqI0ujrrwZro3Ush4F4G9CIz+7rmvd7JDZ9uFJLuiwZORUcUjFnu7YgI1GLd/5z//XxSdDX6gJonWHEVMNaIn5XOOluBYPpcUh0/m530UcIxu8/ktnf0UQ6dNhEGdDw61R9TBB3NuAaAKii8FEYISwWFPWuM5mw/brOf/0us9ILJScywLgJKJagguASl+qWVerY+1S7jpggZhf+EL+D3gWzAl1ZZIjcfn5/v7+2+//npkAYwwPH0REMPtpJZch42ZtLiEzPulNFd3CT2Fo3xgzU5VYyyIgH2tVc0wXGZBMm0yY220Ges7F0cPAYy6SjDEvCzT+tNcAJntbBkTRKrNqxOLKbfOp0SlDFd75HL70y/P3J0575Mz2soz8+055nmptC4+WLiP9hjlAO8fH3Kfdt4bub5vr2+311auYqRpdF1IhDzNvjsQIDFcKjcwCgZISu3AQgC92Qxg4iU6McsR6bSmv3ARKTeQXwXRkpgKJ6Dw8389J9+cVr6smomjxV7G54svR7A9U0DxBP2UrvEmXRVP3ju9Fk8VGrzcUTL8SlipBzNZCEC3dmgnDyEACN54xT2eBW6167u13RVtPwunVYRjpa2LtQ0oSudp+NfjhdSKcDDbgByszvUQ99nBNDXtN5KVwX7YjEroXCMZSkPuL5dGexYC2AOepcKYJ5mvNvUh1IZYmXq9ZfEjji0aIH9AJAbCi1X3no8DpF8DSJEKhTsz/WdnY+0zLJFpIweiRh6YbzQFgMZKlhCAUIF0dGV2KnIKAwTCNzFH0STq43+P38L0aWPUJXB1H66Fv7+///rrr/f7fYYAWjIeUBKu8U9f078NS+JubE8pOA+jWd992iTZKa7syHdenO9hlKdKKNRoldb9VWtt7k1qic6kjOaA0Z0y0ykJJFkvo7tu7VI0momSbSg2bKdM/2pLDlDbNMnVOmki8kbfd6ipZqlGilnGuDclf0Wj9OCVGe2hMnp1LsqEABoLvsHT33DdFz1nnBhccotq0FLmB2l2bIH50sVUiDQvgGbAwS2n42e0CO3grJ2gAhoTDDMLzq3GmFCVUc6PmnBEqkhV218+CWWx1HVcEYW/LlnoCylwinsTlGWGWaIHlVFQwLaHBeE2QCtnO3P+aX3hPHC/ZZwn6Pa/cHUcOzIMP22ikYhabkIGop3qvLvCf8RBy3NKmK+TvvmcnTIeu4tY6cezAJJ9p5s05m/Ja/WMkZBCUIWYMtKNP75sAVnYIiwE0DUHOKs2uZczEHKGobjrSXIkminobBn9ZeFARhmnMuRkeiwfJjnjaSfOiWk+1cOZg8Bv6tSMVbcWytkvwVbaImxye4I6QbMYHgWkIYBmlTdg7X9LCICYy+xgQY4u0y4ol+HWkLde2dlaJkMYIZubL0cdTJ1dUC3JU2sr5RBIbEQqunezAEZGwOfn5/1+h7IO1kkRcgufwfi7L7ScoDvlPD28lhcNYZsrfQBzjtqCWZRIX/DO08bjl2ugJDgSktAe9/vH/f7+/u5lAUC5L/ooII1305ggGXe5V0+uHy35+y8vj/sdNWNfr/YP/r5UhcDow/jUnygjZsWbMtfhEhdRRVt3bBJLuSG9VJm5AUft8mU8nBH4EJii2uBCOn/ZTCusW+OYcyGAl34CMSKDEA5okcBuMEOo8Xm7Zs42txi5VgkangZ0GoCC5AUwLwDxIxRcRjgklnmnyZNJmEfpxyAiFsMIAaQRpilMujYdNgeApP9XDEfpgrRPuJrsUYAZAnDwxa/IWQU92Oi/S+T1DIP8oreWE7GIpNH3K7QEGhIglf70FIgeb8oQwGL5uSZ7H9Ey4Udf+r31uxwnpk/UIsIrJccxBAAKmz8KCCtO7PJe6n89K/v8/Hx9fV2NiY7d5Do/uGhHoFnMO0/hxJH/iGvkA5/lWHa0ignOzzdBqyufBQBUgpAZhADu9ztmfLBkUW8y4ztuB0cEiL5PHB64IHz48G3mQD7EM4FoX0k2KK5v/3wtUxKsvo3WU0PAlocGIUKwzj/aiwAfzkWAxniQBYAF/NV3amCBoLzILFeBt+TJm+GA2BRT48+O8LrTPf+B8rOYrUV1y6GKmWcd4qmOzbYlUJ1FWcdrKjUv/XjLxNbIAK/NmrTeWMTaWBnsc22eEQg4GQI47gJgxRqs1TVsu5fPl8fjfm+SBi8ebxB8W7qyjtcs3BaUvAqLeaGIQLF5PH6mxbcM+pTlzsz2WpFYGdFq+xPob5kfh+G6XATYQpb60yHFYAQcZw6oeir9Q6ivYxXgNS1JNht66ZHHADQ9pMpHSSHLPAVSsPnyGooRwaPvdXrzXppxRvVNGAKgw1DlpyyasrSkN+mgLviG4FBI5FLNWkEZ6VDBYAgA7Pb+KODHx+N+54xIvHTJSyrbNK+yI8JIYd0vZRm/dCB1pvJDBtkkHvkCHOYMc7I29E/D/shADcVMtsFeCAAdsCN9uoUAOlesl2WcmWSIXNoLPtW8bxP0TjRZkM22z7bbAm6wgDNmmC9KQW7hruPELgJ8tBcB5OqPRwHe3n5pIYBxnMqqjdL7/BgCWNL6ZSQYBhOj8vQByt62+E7qzT6mccW6St7rnZmsCOHtqphTO2F3zJQovpx7QzdYJwWzRtZGYRguE3zcJuNVHfe48XwIoMmFo0oIGtntbkAvIA2q6vF4yLuuewifkct722SOuNV/MT9Kl9UdFyrBNFvI2nAvBpeYQB2Xb9ynX0yeLx7OX60qMofNgyGAfGdoGZ7/Wz6VYjyojgJ+OI6dWOZ/HmG0cOaJP7Gx+kQauKooDHFYGoStdWd5V9K6w2FWGK0FgOZIBdOOXusy+sn+6ye2AXlAC0c3G7g9rS+tz1GKgT2+hJDQbD/eiH983O9KCECzq9lYoRWVEs8RveZOcnPyIzATlzDQYKGdHyI18a1GVHyVQgCYIENvzciigOpNGcQ0oID42m+//+3WTjlnCI3eu0yQ6UfblHzRKitlkAlhQiIJuwjghACOlylGCkDPAlAzu0gYgOs+ciGYoecXsePEtGWKr0PLAtAmdFVZJ5dDqtvSQAzfMp+MDj+fey16MqXm63qV60rBuHBZzzfoKsMIV0n4OsNErMBK9+fR7oDbiyGvb2/4uietDgjvED+OW2uk6s0YI7RDTBtp6xXJiBLXujkpkzJL7SLqxeY5LJ4CNBr6WwY1kPpJuMTeypxEw7ukTaJV4d9XKWOEAGxEuf4miYUZXCV+xyeWzpxGBj0XJcn/pNgJjq5eXGdm0FVL4us2hSD2+uA3jvLTqZehu/A/wO7E12JlnTOnJqKTuomqiJanPjieoO7PIsPBeptET4fR1EmBaQ75tF09k8evae1syAiQqobtdoljqHrN5TXm65PB+jZBvJjPkkCSzc7Kthjfpfh55iIAezsDY2dwXxpYRD2/hQ/jia8tnrKUERLJQf0wB6F9h6fuDr+AU0gxKjPVxiedqIhUCQ6LmsAQRxCR1AJwQgCd5cj7lBiYPEDRCLeWTIRBzJOUQX0azc/7HuZeEIBjPZ5nQinPkZ5ggmLXYvMzpM/IonPw1d5fOsNL8aeYFzi2iMPJEEB/ipiFAIZk7NtNRADnSZ4b4Kitnd26FNzJDupKhiyQsVjZ9tl2RSagzb9gCIndH2tQZPuSO3Zizayuk6wl/fUFqyGyACrbqZsc6YvBAJsq2uMTNktsNB1XNQTQq51QM2I5tjXuPU5jdB1XN1JdXqAArKVaRJ7VKFrn3X4r9gQK1H++NAQA1Wfbz7qCNMwvJ6IuPqN6WDkv4V1x91xdO6bdj4tz47QfMujw+S6G4dzVYoZ+FGDHnhCo4xCU8P5BvaTwntSLOPeAytzFTJevkdc08TIfAsBAwLG1wRkbRR/hRoDCveu7EiapV9I4hNoSCDHh/RZxfzEx7FINAaj8aV1B2mNdv9fGZDfQgFHyIQBI4pXxDsl1jqkNbC8nePJafhjnKln/G8Q836UUAnA4pDTTp3LaU4FnCP41CDiP9l2OwI7KpnaRRjU0pNnrfRkKT4NrRAbxdcD+khacwUx7eca+AT6NHMYeTAani4ieAkPNWs0TSQEhkwraV8FlyHUN0csjfeVUoh1QRj7T4esneGYlL4nLZ8jCjas/+Wf/KmlwU4JS59+KahztZ/X+ZRC2NsOsmYX8j0+OqiX8x1pU9fAf3/3T7jk2yCu4TBRAxbxsTbq8qX5Z4maz8fiihwCaXwvFzMdF035tDHSqWkxepvmhVcoJiHgQhCzcpGkLn8Bw1I2kLS3fm9qjFD36OVTAguo49ObSTA6HFIDxEwTpkbbiyNePAuSOwgTZjOFKfEL5ttAx1zTXyt06F4Dg8Js51D8cJ/c9tQPtoX6cQs9aVzCYI4MhAAwP9QrqSZ9fXQBzqXVa+RvKo2+CvIkmyfibhogtFp4dKadOGmLh1NEcvDGD0QPDlULDzmbBcXU6M2DdhAzUlaShRiRZuApq4IlqPQbBwkcV+F0OpwP9G1bIj+tC6RVSP4f9RWByg41Wf7xBv2VGNaLv5vr6BoZzuRqtt2nFEQZAWw7VFlV83B9ohh8raivVlCJATixMtes0TYs9afNqxPPMQ0sh/xTnEcLzvK1a593Wz5jRsnxXhHt2J5fq9wwKpAaWjVxUbskQgGpDWFkAs3EtBEDzx18wBOCTUp78Dwk2nUc9BCDgstNUldx528BD2/hu35pPbvkxQC9j1hwXGQKQaLAoOzuOg/bzCAX/BqxsQ1+1cbG5GtrP0N+5xYAj4hVcCIm3w36oOrnkh7M/MTqg8AbS9uoQgMIVRf5xBMeOnEr0STQxBVUmErcpCtdueyEAyl292FLjmX6AM2RN8BZjI5AewFppF1JS3a0xfUK4fO+aIHOQPIxOQsh3h5YyQUZ+LtEdQq8v7Ex6smdGB6JJ+BB8xMgmMA84//jGpCobraG4Rb7KIgkqGWGRhE12jNnvJ7dg086zV3rLXD77Io6Xj5+0Pwrj/qgZFfAWTfNb5hkhAFqdKRkC8M8kTFF5YsH2uxZ7Fpvby34ZoD7E1fCu348WLZ6KOR2UDfRdZ+Z5UfBllIlRclG5/emf/1UIwjIFZAhAaM9U2U3oRf9//KUfQk9kmfNPDlXoxQHSnsWNxKyuCgF4BNe+83lF/bbAXqTprB09KpljaXeaBeCYQGrodF24QXDtU4m28wkNAejzJblt7MjLan8gB4f/I6cf9G5L+X/AXW7Vz2fWPN8yYzyVhbazAJRZRPyD34eWR5VLHSlBBy1wJoG41yuDEmtDGVi9CABHwf11pVFLmTlRiO0MATSOwrwSdoqyXIWIpkqBVycYwc76KCk4T7hRvCEJQ+UVGlmWdgMtwkI5ScqwQAMEGbGqCGU8rCLRk41aM2uUcFOzyWbbrzI7JGkVrAOwehYX4pZpkF/EA1qtdbV5Bt/ZpohLDfi3W/mAwLfM8RpKRVD8jeMczlO3XDWZsPL/kcbZ1Na8BdBo+tqUGiKIaWtMteGfjqUHbZa5nFuznd71PqzHvoytDx3xxTU8/wS8lg35vV73s2YXrk3U4McillQbiRCANkU10XFt2Lz69vZ5+AMd2fGaehFgseDlcf9AS5Vr1lGJItGEHhI0oB+oPLCajko84/iINyKUErXbgUQhLbsa1YAfrm9XDCMEABcBoMJ50x1v5HSLjTjy5UeAhSGzUAFXdJnRxF7Sc6j/3oE2WA3xDhpmQuhBScO5jjl+/YL/qN9GiyPi5ZFsRvc6E7xnu+C/xp5UdmkYggHElrjPU2UV2DcVxtCAe1zn85sj/TCjx6z4ZfFAJwSubRgLTO4J0YyeumAtgIPZhsFEK/8T23QijjdoBre8HA5c+1mjAGP1rC1PP+d0WVZesofOMCVZMShjgZIE1gSRLZvsFaQ7A2FWdSrunQVPlK8R/6Cs0m6T6SL3drstxSM01sKEIjCXHy3JCBOOgE96OJIwYmObLmkl2bO+d5uSm9CrLFZauXS8ssi427MaAlCvI9i60uJJ3yyxduvKX1V6RUcagnt35VqqX9aSOKFcUngYBkKgd6qgv7R9Ezgbu2OcRig1ZQshgGHLYQgANdoRAxhpUHDs0chi7oV1bypSuW/GSMAi8auCXT8/FMP1d5QP6CZXlzeryTHcbrcl0lO32AUCPNoU0kOJejzr+zrjnMXkqWt3Fjmn/wal4hCAHy2bsYDF5EIluhkCaJ7NqxSjfbj1thJNqnTKj3FrQzhvlLKKiz+kCHU7uWRR2ugOFvWGV1d2XV908ubHscRlwBH+Qb2jyMLxX797aoQAyPSnIOhrSa9T08kxSd9BNFvUCpgYs1OcWlpvvzleMClkL7ZlkS37sT4a4GB2rz/dRqd3AbSrI6rQleNioXikR5gFoGxplZHkhxs7/hiss5Au53La0ukrv1KlwAwStPljL2hckMG6RIy2yeABpcRjCwG8vb2REpcsR4nsxsGNnaqQVLKGAPRVYp+yxVW2BpckamygQDdrCH9oSe1q+1XOKvAuUZHm1lAcbG8b0e0gnpJFOYM6qDv2i4QZ14nItSJqerfAQLPHx/m/5Rhj0tZCIcCQ4IbTkVHvK3bWjntjLWk1BBCyxrqU89hz7fjpyJekcV3YaCDQcnI1nOAlDX4UMiXS/CzMjcXY8P9HoLCXHJaAcadICtBaAHicM/UpKQeIfXsAoHvPXXr49z07SkLa5BmyunbPbm8YDt7OTu76KuZ5Gn6FKDmj0Gsz4SbNs4yBClbPXbsKJl5bQ5sk+XMxwfyLAA451kSAdo9691ASz2FGyBlsmjkdFKl4i5JRh2cHEBeCTmGKZjExy0+juLHzmQXGlsnuCht5ttH93piL/EjEuLoMtafWWgBHFoDlsMO4tBYLMz1RSQwfXUZIaHTC8KkHxek0YXUgNHCLzCk8f8NKfujm0SR/ylSLy9+e14qJrJl121kAczjbMcvEIAK0q1yaooJj4UZ+eMbV3zKdQ1E4zmSVVx7wIgCGAHBHWOYXfSYgzLGk2wQJTBG2vVdNArievLKAI4THSbSh+PNdtEUM14gjX+QEOUH4ZIQy8VfvuOP2+orSgOoI0ES9AAQW8mZ3S5R8kPVwvs0I00ZQ15ghABSDQBpCf1W1USlWprZgnT3Hxhchlpw1sVV5YOSBkI0DR7FOoDIh4SM1akxNF3rn6Z8XxkybyI7PRaayT50VUuf7XMx3SKyJ2NV2SUJ9RhbAOBJrR2pwRwBk4Axe4smOsiN43GFsMDfDaIomNvHq2hWcsULT0EQqonmJarOQ+nLgeoy4HRwaCSOGjZc0oYciKxI9uaV2ml3HSjujiz5P1yZeFoBPiyUEQMr+dT+t/ZM0GlY3u9k2hwLn3YnU0vQ37pY1u5Ty1pRctRDA4nf2Sa0QdFpZNkTAZeLrvKndxa+xoVCCf35i+WkvBODg6SiDcaND9ZfMLd/mCO/ZSDHETvsRsowNof8PhjWU2MJcADieZQqMcQUvQyilME1JWLcshgDoyUYpC8BipAv8fyt0smnpUjtT47c9UbrGX/ZgJEUvloGAk3vsZYUAqJiiawrtj29vh8hCfkPXUcYKgcPTa+36qKrBbRNOf+ljg9D5LvmW7sqdAcOXAI+/aPrJUBxUPoDob4lT/ZYHLCu72w91VbszT8tDQhSAr/XQ6ziiK1J0qqzkcFQb6d5zlJMbRMuFynd9QkuHq5cCCtjOzgKw85873rvcttvvHLmuOxTS8IgjubTXSWv+ewh4jvxO78VUdf0iGgKQUjqfBQC3Oql6BpunJwsQE1E9EWFzodlJFKxn21+0hBYYRpzN0S7ZMptj57jtqcCjgzRqDsHv6oo7a6+iC/gAACAASURBVJQ9SBvnJzpRSqGEHF39Vk+meg3FL0BGhADS/gDxpCCtrss6MFfNVOPW6rCmmGGiWLkTKN5sxBvakpDSLVSz75gzaTE3QpsPgMGJzUi5ZEJ2SlwiWdRzNu7fCkkEMRRTp+rHIPOts7UnwQsgjnMnfIQKE9en5wNDqNxns8ckLPjwsvv8ZPzGvH0wt3GCBEK/wkBqGeBj7CKvn3+AOW/zC5o3S3zOWTKXNJDzgJl2ys7AE0n3XR08RL6vABGu81ftQ+XbsYiumWVabCpD7lhsCpOv3kVVdBG+UkNsNcGZucDauAGPbyEdBqmL5QDlHRaYGQsBQAWm1xYCuB+1Jft9TikuVPbus1OCX0QshiaLI3ks8vnS3on9s/U1cDMZOFLC/HvFi65wBMG2L5/sTd13rAgyVpqn99PUfmAG4sxjFBIij3zXE9GK7EHtbIqaedqm7a9447Re8QmeqPU1UVKLNzBiSqMtn1e1qD0hrthAU/YO5cN30KFPFEYxHioyda7Oaxedz0R7J8PoOzJchashIw2S3tWyzq0ZJaz5qt6YkzgxaIbCl7QxwwGgUw69cZxZqL6WariiwprlAOEtW2JOQGECcJuX05m2K+mPNUd0uZcQALTWNnuZG0PVtmJGDTCbYYK4VRlJzaioAXHEYJECNW48ATwM+jgbVp7TWkVunMTe5ClyQJCKjK2taW0lWusTy7ExWtiFhQAWW0lX/OPTab6031aZ0/+y3Cc9PjRa+zZKyBOLh5aLdXWjbcyBciQgxSey/u2Z9SpdcCDODVEFDmPD0bBof5xPcSfmLB7trPJ+v3/c7/xRwFEzRhnKCArAntENUGF8T1oyh7/vjh5nIerq+OLx2XM60QHr/ttR1/A46MecfyAt6lGmdE3lCvfl1O3iCLn1q6Wk3JinatzLegEF0ydougOpn4nKrpZFyAiFO9c+zPQlkbQtlLW4VI6D6UMzuCFU1OtiwqMAb28MDWsHdCnRbC/mAS5O4JAmMs/F3VugOPywT4U6aDk6q0LXVMDOkIXCZjJ5KkLNK1Bn2kUcxSThUSgTNegIJUJlPLHnDbWS/pRbWASQEmQGE6wUA6JokEqW1pu6qdVttZZukWy2mvCeG1AN+pDxBAtJGduFNrRMrpordZMVDQqiMDSURIOrgF8Fpz6D9JQsdoIIl/jWmlFouUUyzpuiOegFdLFBJJlZA8CCyGBBQdIimAemQJjHPR0uVqXFl2w6NcbqTB00mx6/MQ2oJ4gR5CWR+ZpucPNGF5SfttI7AdVY7pMQUZ9q4MtuZ0Xbl4EjhuuUS1kAyiwbtFgInNmw3+JdV9bC1Fyuyj5DkrCvdhGgYSON8gXWOCchar2ZeetMPLnsGn8Wo9QYSHODVdZkjMliqHxabFa2WT/HYpgYiOnkIhwWb2bYZvLsQ2xmuAggQgCzFgBHRkWOfKiEAGiX/vv4iP9rSAwiNbozD9pxmOPo+UMMYJ6+kvM3Q6Ct7GxdSg/lPmmwFIFbKSPBLJ+Eo2TmMHNvwl2/3CImV6JZxwRaKycrnl4Cl4zll0AlM9Js85QQAGxV+D8JMWDcd4km0jMBZXo8GmhSICnl8msr1pTKww4GpXdy9FVNIkB5UADw+YhaFoDVlzuZdCcSdcVSOYZ737L9MRbw8nJvQdLOLaOgv4zI4CDwizTfzQPAPuFef0SPUY5rC1DQW89uW8/npaaQCSmMIzLZAbU9RlqDTYHxMaYZJVgrArh8Htlesbrcnk89MmINdblkS80pGduNYIVOYwSAs0ih/dr0W8iYFUHarNCeQfV3MgRwvPzXfsCGQ/nWz4SG3Di+Iq8pY9CTlbBFLUZxl0RmQqO2CkndofKEN1J0kOYz2eVu5JlpKpIxknrbWygaS+X2rIwd61Xz4GyhqTPFhXNPg6rxfBrsZsM6d+i1AOj7fCoq9GgCGvB4cMT3THZAd8iklSPW+AbtJATkBAtHmzHEkj6kGFyrW4vWqmbDEzuWYOIcb6r2jXU03UE6lp+kwzBcWqxZhACO8/9eUDaIeozp0Fl7yRfM/0f7iRjOwENS8fSrH/Du+si5ZXoLS7r1vFs8hhu+RHmXaqTT9+Tq6iPvLqeCWnxh5aPggBeGthuldV5lXtFRW3lQU56zfSqSjbNqJiM10T9vHEXPfjezAMZCwr/LM4EtO+Xz8ZhrTVadWWa4pcRrl/0bnYfVTyM1YNIzEtrOfvdoX95+I4i5eu9AXzoQ/MEzfbDF8JwxUR+EfJcesxDfOJsYccPZAMQOuxcwwLIpAzJgYc+MxwaLEcA6OjvuEzTs2ALJA0MXoE7umg7NbCWjjZwvkmVel1Dv06kAGU/mJdiJKWS61pk6VCCZYY020ZZXefXEeNegMQX/aVSuWo7TiIAhYwYHGHwaQ7kkBPAGyWuY5L+aDfRaKyYakNSnIU1Xq8bVQFhdlUi58OJPpGhwRF0kGDvJUp2lNc0yEu44Z62T00zil8UsCS5udtmAKjvF4zcLVDNWLjMIi2Kzwo2p6V3eaGPJSAiAKlditOqeB5pFQ5cv8eAcIigo9RxyQp5YpJK1lIP7HEOAa3ivn1me29JK3fkKWiPCMDWhFjWIvl3cTstCWlGCiwAfHx89C2DcZB4RgG7FkpHVjWhuII1K01WScRPURtAIw0O9QE67ags4y0xdVeOy6m400B7suj2pDUZ/UvHTIfzhEt9Gjvoy3dS+jCmQc/7zxvraUg2jmKtWFOLTaWwc1eoAkmKR1YsAQjhgaUAoF3+/32kIQKG/JVDohA15oix9vHaSkFPLhpo15h9tOUKw1uKy4TQJOg+7AAjVKf0qvhQZy6l+a9X6Ip5d/qzjUY3H4g4YKQYMGqxOiB6NdG0g/LK/UiFDAGv+PLSfvRaxoy/RU0/4Ha/G1CA5J4FzuK1Ds/cLAKGi0LjG8jMG3d4dq4S4BMwJi3RH8rjDFdfou+e/zCUIAKjFMlq0ES8ClFaiO/a3G/j/kAWAcUxiUxLBgVuJVAToiQBil4Hoi4V/31vDhLPnwBfr5NbImUlJksaMxPRCfppJDBQVXdwMDMJW75gO6elQgmVjY6tGTg9VaZhk6ArITNtaMkVx7TZW7fanf/HXtqLlFi6aODQLoHodCE8JmFGVIZ+lv6kRVqUCWoALtQ0HplOECR0qT6MkfLXivfPhtKJCAgmTuRs8s2Ov2XbEm0kIoB/9zydleUVZVWRbdGbRkMVcNYx65vVRox1fWYcQAHt+ixpzkweaZzeMvWV8j4RnjRgtYCnzGnxWWfEzZZQjvFyRYare4bdIUaDoI01F9c9UOJEUCzZsaUbhHhkN8CLAmRCAZGcoy3RkM7UQAASthEZGVuXmGUff4knDF6qKPs+sQ7JnrutH4R49yLvLGFb68UwCaj4zkxWyLOgM/0A9PxTujY55C2ExcUgIoCu46AJ8GAIArkBGshH7fv9/YWCyvpTRu5CBb4246cLJDneRUEt66xdWNg8zbJlnp1BJpWRyiNBVDa7Vm0PaXEOuq+Z4KZx5BWCAhcn2mkaaylDGl2WMWwigRQBmCKB3VO3VNioMPYsCGMmG7IQPdq6K1ZU6KCR7whAq42MNepLPu7jjWWt0gdSRz+P/zVvpm4e3eejHIkZQ/gIcb3/2l/+aEkm3SQn3o/xi6ZHIyirLOgek+le2dajApyZCZFZyjujJn10c4rf6xoMFUf1YQ0Ao/rBwCMqneWyOUmuqjEM+hPPJlgRw/3x5AZ0Bb8nAy7GzreZsOFJJm+/4bPV+lxrag5lAQMq6XIuWIo2V85y1SsW05YfFqWvTzAP1wxDXt6U2uxntYomvmZ0dLSKfSElFicaaW5XAcoXDTlMBwwQUQ0zv9/TkPpgvwGbwM+sC0CwAsKVWSP52xlsAMOd+y2D1cywBeybKVsoE8QU1LNhyJI5hLKqZpqBcGlt054wR8ioVcUO+MQ8fjanPEe9bMvzJpSGe/I93AUgJQGYrHwuoCfs5QSOyo6ozdlVhoRJhKee9G+gSRAHW/QI7OpuaZO+Y7TNz5vZ3aTAG6r6HHx8JJcBoUJpmCNUhRvyVYYGcN+VPydIY70hmWkI6D1mjDCMLpqs8d43yOD+tpawFgEWaM8wsb/j3F52a2oIbtTP3R6MmWHu3puLA4mLFjEDiSDMDlgyjurRNbdVCLeAKJXNDnQFrjVibGDcaeIqZGCUrHKreTRsoC/wZrH6Gbhv4VOhzGVmsQa2k4G9B0pHu/4CFACR+2irSS9emaQIX+1dCsJwiL8XI0e7tK2lW7i3q4/EJ9zfpRNXMSWigugEWq8/P8x6dv22iTSW/l5+wEECvAThOMOccDc3hGQu4Br0vAbGSD1io6x50w4ZRjtoIOYSqNKr/KDLGLd2+ZlY2bERRavZ3jah0YbMbbge2pKyeGZGxmVPKu9vWJcmSahyjGbdwQgCwiw1BmYHc9Js+k3Ct8RFmGgLAS8uvt9vb2xuEw+gPHY2NjK8ukfvgvSu8OOjMiH9VkQBZQpFpVMDr88eNlhw92awPRlqzdDN08jFK+PLyAuTFH9RHLPVgGrM0/Yzc/5+8JISWlHi+ma5nPbg2DZ2p1fAx6kqovEf3goeetWVO7kSJdLTqTtnzqOuGeTi7/B3wEvnK5Cp3WNCBjXAOxhetdcZX90ktawHA3bFwgXgpGagFeLu9rpFr9U4TGgyQsYbnKzQEAPSXanTaM+3r8W7scvspRN5R3Ka6TQHNAvaA5TnPOVVKa9v0tL4tAFjB0LaW9qDk12IP/hW9fg84uvy+hADSpigYTp+fh6iiclCaJvSwV0XEpCA1BNE6Ya0dk1wMxo5QusnVPu3HdygancMTHBF+0bB3cLRyCBiyHldFHCe/p5/ArJUQALkFQIta5e06ix6oS8Cbwj+7yd48MCjmz2/7Q/vRiy4fPnzIlOWG5a2vYcPSUvBqvas+Mcq0frLcaMnCFuryRmuu8aHWxzIIYvhV3WpBzI1kSqyT3Ve4cPGyhwBaHibyG7wIiKWVOT5ih89AJ26D9svxv9vt/vFhzUiZUJF0mwxDZF1KD/Zh+j9sayAOxpZZhKYVncFT/X7KNLYPtmcvOGJi/xECIAf7/RVsrBJIBufZDW3mHOdLeSyk7SzKRcQFlQmUttUsgMuSdZVpXEymNDgrzn9RWnK4YNggjXEe5FMch8rw+3Pa71nBr972K/E6GRHAcoC8OL82ayUEMF4EAFMuJlXLAaAhAD2DiUQGU2CdgYv9c81zrXxy7MFovfZsznh1iLWcbPw9zfZIJ3C9CMw30ODnY+5jePszqAXA/dlgXvS2NlpR9CBd2nmRdbgu3jo+32YCu+QyDH+/j9XrRUEIAKhAAKkIr5awEgFgmHh/SqTDabgN9C/Fp3D+SS8CtNQxCCI3zdH+WfqtZMG//HVYDvBFMkjPAiDv+/V87BZbGvczjhCARafb7UbL/tHktIQCnPzG4Y+/HV/FNIkltUUgQOy1DszKiAmZIubCggO61RR0Ic7UwjieiS3Bz/Q1oMIugLsA6EMC/0MWwJEIoCavrh+q/EklChTdlFgkNyx0zDcukCrflOz5AxujopWVFNqjZoNPIH6MBMFTeWQhjM9SF10p7zcCmnT5OjSWAElmyg6fUc7TE7k8YU4FEcjGodKG/o6YDJloM4NglJJPYolZHUiJQJFhlgYGLwvKnyOfrH+ahhUhFXxfHafa/iR6ntC4BDQF8pVzM8ayWP0rUaOWsMqjftHKUgiAwe8ZnOujgBBUdWyh19c3uAjQLS6SQDWFc/tyrQ61yUDVtUi0TzQJkT0P4zwEFckngQ0J8vXI/KiZFunzw3EP0bthFgCx8QIHit4CoDmV6EFjTiMCcmwRBUX60Vo6OG8HZ9Zxepr0sRTSc3ECVyNSNcRWxOX13vGJsSzbs7OWWf2chgAO5+TlZQkBaHzgw4dv2dk4GuLHV732en9Wuxtr9IovZaP2OzoJAFxm/uOgmYXOWof2domNaUR0ddeo4U7NsnBnBolfbn/zy8yogqBepyTAXDNvTVUIObB0QrQW6TUhAA0H5AWQK0du5+oz10ianrtPj5W8eww0Aj0JyltN5tOexPSc5T/ogf6INMMKMrmBearThyciZSy6wEJkb/JIX2JqbIts5xHQFcmEALKybkwhlloIUaFT11ZPDQEUiR2HAIoAMxS9BuRPgpKZdaHNNVOTTm0Bhd9NU/1cASyo8SJAJgvgVAgAjOpR/okl/C9FBEDwVu9lXMQQlt6bEumKgc7CONtf9SS+gp+vQLyA5xcPV8Dsjyt5MjS//cN//m9sM4CTcbmZOWw19fQ1f4JKsFwRttBH+wYOo8z+Cg/QREp6eXReBAhpJoaTPaJPbGuLorxposcCxQ8BLMOOP6KlWFxsZpEDnftha0v4Dw1T6wZa2NHf9iZFw0Vf4bLjeq6QmmZFtsQQAEvC98fcX3xLbbqkKRCg0LRQCbAE9USBwUmFvgvGXYDtLACH3hhXpIUtakyYXs0T7LRyBgXk3HUkzaq7kmaQjYIgIzjIv2vBQ1FQBgeHX6oIyK0AwYVM6hAOTQfdDgH0SnsjAIqIWVkABbMmd0/V0ha1/Zg3IAoTUJtGIYBNvK8SjsBGmSTsTUI8E/YWShWEKm23kPnyTtvyh1k4AOfx+Lw/7sfdNCHxwpkVsgDIMhy/oqCAFNgmb0HqZuShjlhppdONhexN99Tsaj8/4ou9wq2ZhExxweJsjmHbFJcAfCqQr1yLnzCRGQKwZr6cTrQ/ZrrQyAjdNsKYOFI0KJVQl2pqJQQA2FDrlqa8rgRiZqhqBUmSzk/Sxv2ctMubecb1QgBY/2wluyDMgRRz9fGgXg0BwD1evM1r2dtoPTlGMGW2eNbGqlmsZO4Cq7xnA7REATC43mDxQrtjYI83bD735rvBUTYyBRk+xrUKDVjalEVSAmkYr3RNnPbI1P342b8IILgLiED3i9wXgOhMbEkunEEBnzA1shnTkZSlDaXwn2Evdv1nOeF/+Tz+Iz/s/B+zUwcQsIwZbWurfro1TvyaEMDAh7kEF4QAkjPdYioFdo3PdJ2WE+yKY3IwUjGCkyTPRrNdShQk7gZWqS7XoG4O9WTw+rhfNuiGDcw0JjzVfOij54UAKDmEtL+9vuJbqlLYqvQ9lSJUWRumcSpds1aOOsGdgZzNdjG4lNBAbfLUwb+CeikpdqF22h3vyn5OIE65W0pHTi63FwJgNzMXr4/6xlrh0DxDTERt8RSSNDNblkw+H5/DcoANShIU2vHsF/VP6x0B3RTCTxOolJr006aXl+MOdHsUkF0EeH19PQaXS0KGoS7NOL46jPTDj2p/d62A3603zVAeg80mDtB67JkZwZYflVX7EZmi75dxVJ+nt8C3FUdZCZ4FoB0TnfXiZH8DInVQM8LCQ6xEsjZYskeqWaqRJzYwEHYmBBBKLGgA/6cbwqOGMTX14/yH2Z2ysgVeXrXoPR+eIo9x9lcWG4nZPdMpMcCxx4rSWAGPHInTlFSQAPSBQkSpFksKdYnbgA0KbRU7mNArPG5a9Gx/yW/ee1BHPDeJ82pnHT+zGTNtrpqVAediFC4GVyfp5eR66ozS8v/aaT15ThzZjUAAgnhKCGCIWVqMWbFRwW4ZIQA4qrFMWTrn/RBAcWGKzQmO+z2zFgtnAjsD6wQu8bZ4KvB4+B8gwCwkfxRlipSMEt9OKzszBIDuIpquYcqlmvyfMVJ5m9WyBiPLIRzrnlzvnu/0eMwXAWg5wAZlmRH5hFr2UlBKBMgn4ssMgXZ3F4OthABarfJW+7z/6C8CroBYMQgA+9FAYXkF/hjkWMQBaXL2qkVIYScy69fXV+YjAJylr0v3DXFO4VmqffHrWgd4npe9fQDUUPONHXb1ONnl8uQWiJrleDWSu6ELhAAifFrDVKNYzF4QAlgxsfBCfuBn404Hhr7Wsi42lkhEjYxiMCXTp+H8uN8hCNjSSQ9DsmeWylgAhABJ0vQsHIPJZWsSFojjjGGqLr8V/3Iaz69crgtCAOttNTkcVbXyWxyZ3shlI9LISMz6o0WShaypTxwSWzLRJI/4TsvLEagCrLbfmWS6z/OQeR7k7Y2fpsoXNVTFxSHaWnnai7MAciGA8R70EWbFdM0Ln2Z0xFqG6GeYqtSXHROW+vaJ7PTJ0CBu89yRT0MHAGdiZDEJjBancd8e+XzHnRBAab5mLYDp5g3HDu8A8GmRAdU7TrQ9Q07BlX40fvf5RusRk76bqXDrif60rtTwsnSPOq6cEflEfJm0wshs/NVdtpnWFJZ1ZgE4IQCDhJQxulcDh/8tcow/jkBscvblpZ33Qw4n+dFfxKUhANraDAHs8YRrHKtMOEMAMGJjpKMWwMpCanSM8ZUUkeZaR1u8zlbqYq9gIs47QFiPd8bbMeeTRhNPjNObnA8BOCzGYj2//PKLSHJfhMxE2xUf2Mwig0MeLtDspsvNLxgSy+ytznm/Ekb+OXx+EgJAWQEP+B2bhRzy+2VcnC1TCgSFKonxzDL9Fr6aqXgG0ZyjMH8WVi0AVWO6IQCIY+fZX29dkht91rlhHY6lLyAWJlBsmkNTA7rfc4F2EZjatL940CuHuxJWjWhf0JpJDJgrlKf9shAAE7/Hg1Cvr/2u5lqw6fPlBUyay/y3yuJW2ipLZ8k0KZmZAbYz7k6fy9itNLgssB3gUYIuYHHz47JJpwCdwz01xNMalUMA1ckuIQC8mwRHNzirmamonsYnxmRNprGyWC3tDFWYP3OvDijV01Tma8GfEOwEl/UALKIA1C5fnrAij9Vr7ykqxn1HnOCP00wQjwOUXXgq7HxGobXtiUn98u3j83O5CPD5CQkAxxNo7V1AwI0uOtr17DII2PTQmNv3XWEIZNsH9mU3PQsAUtRUAb/wi2yRpC/rqPViqXHL+T++vjMSSQDAQc+e7dyvSACV4FkyZrH7mC7fdhquBMEWufIZDKAqwlI+RYLCiSbKrjkjVbs6XxOIYJsjxz7u9/fjKszxYh+7ftn3g/rA8vp0aEfSmCF83O/XaHcBuFGlb5eUL0G7WqcZegEC8uqKUq6fMjr+TqN9mKA/JkPzp0B00Mc7HYeZzvOKEIAmMRqjhazFesYdBkR6Nt7EqIUDR8GaL1tW6NaBopoeapNGK3jgxt2EzpfJzasK55hu64s/4brEDero1nvEWJxSRKp4d8d87hSeC92YWHFQq/lVXqsK/0Lgn58vj8/Hvekj9tRxLxxjCxM0Ng4rjqRzYpBOEXlMYowLjN3So/fWWskWMAuz871o7SyWj9daFZo7u5Y6AbEwOzfCpgTdHNReI2uVlR72lQeO1ejMDu2w2TcQd5Nw1sxopi+0Ub133cGxccnWAijuOcLYf/aX/3oZfiyRzgeGQeMPL7+9tSvnQjBZAQ9o6h1yZOaPbca1UqxO13zkEQLAcu4HBQhcNWpIYVIyKiJIoYKYkTEc65qkNn2LG3DD/FyIN2MtgENrtPT1pkE6zwkjv2sH6iz5KkG6N2TFWyKA8rPskHBZvQZiDYITubREAMCLZ4TMTPxDyACfL2XSaogQIFhHdOZCvpq/MmEqL/s5EypxlEeYcIXSp5MJSBoibje64t1OalfKAdD9fn9/fz9CAFDJYvzAwsEPB9/+tsa0tjj7nB6fBiEAdaT1Qx0Z5llJfqMmIBSC7jk5s0QfMHlP529+PJUJNIRKSdcFO8o22CyEvJ7QwF6Vm18mfx5xNlXGPNHeyFrJAq9SCIDKc0U35sgoV02l1ubGTG/8tNxNNNzCdavT06Y3sElGyhJEOdtkkz5i2Kvg6POxzMN0DO6kmktS2RH498cRAviAEMD6Dh+cGYCUlsKrqzbw/9utzmmiGESnNsxIXsTTnz6VeaWr+jpAcaWvak4Va1K4JVetmGJla6RSplYWuc12DtkdLSbM6nRg6IsFwiZV6t1MbTu8XA5SyXRmzmYdCa6PMs5Olxt/+hd/zcbry89Ep9BMVBjlbWIYC4/FUJ61dEvBeK5sqA46ptn7PdpPT2UnKQDgtMFJC5O2qkcBYOXGYJ8v2Lpy2Vn+hEfQkQFS0gNLNN8PDXM8PdOCAM3/AZ1B/VWWt0zdXcjplbnB/cS7YY+HVMpcRkqCcRbXbgh4sRGbPAnq5A30UC0tIQCMFiHFx42AGQJojpBTaCeBvtjnLPF+a79E4TWD4JuLNDcLrkVAatUmDpdnYA28is0h/Af/V0MAkPSohADIiKmVImKBtc+HAMKBHDKgkTf9YN0aBlk3U/TVmz7sRQ9kfixw0MUd1BMFyTN+axKBYkF+ty1ayXZsKWM1qXr62VP5GLzaIi9huNo1TvkszYIimqufCuL+NkpvMm3IU53TMods80xcBzU7MOQZHM/0LU+vsqY7bZ8wGYnGlwySm/1FqFhgHCHAvqIQvj0EwPYDhgCcVKZLCFkEYjZ34iM5tjgjSlMjFGeaghk22h5UYeMVFtoYIQ5qg23E9ob7sl6DLJZG0i87d/QIUZwqWrqHj6ZyMv0QTob+9M//ipIGQc+bh+tCIVvQq4lsLa2lJWbhG1uP9tVx5hTuwtAstlaadYR8eCcEoFt4xKMg06EJmGj6Kh/KZc6YISF5HYLjLsXr+oemgZ+WdQY+z5EINq6wg8lOOWGcEep5rew4GrpjIMDYB3rGBwS76U9GTPA2BosgYmwIGdlJCgv0f3oMr417/G/8gpElAEgL7UgDNFzlvUwYn4Bnvq2uU2YpHZgnA6Vy9Pv9/ttvv9EsAGA+mhGDq+nwpDMv+Mpp4GUBaOoW0VCFD3772W73LIG8sSv7C4hLqme/pdK3Ldn7eCGo3V+Z9/npQIQy/QYAfDIwPP6l0+S/iwyFKp+YTr32svWI7ia3eLnZdggASZ3hNPksi6I30SAY8ZeuC9agmDrD6hJMIPs9E6Q+AXy/637PxIxGkycNYoElXPqkkZW5P2OkZ8AszA7VQQAAIABJREFULZve2E09mMRfsf/KEABWIUFZLVVVzzsYIWFtpmfJX+pfaiwVZXJZ90b5wwN39vOeynsqnZPLcXkzOik7dcYIAVQoYh7y569moOphIQC0DBczjhgT6no79qg6r9uNhwB6XrSVuqlBsSiWpCTkuPZTWS0LgBlVjOjWlKUklZ8oBtNqruWn5k2W5ADgFYD+8AxEAY6cs+MitC79xwEdZqAdaKu1p438NNdnW26tkrNA/XAmuaZhkas9aWVJCiUEsF4EYCEAiMJA5okst+vxyeJTJXSxS68sMcPoVA5QptUqOpcLOKaYduE6u5VlAXx8fEAZZGRvCAHAMxmG+LKjeyu64Zo6IQA69PG7LRQUEn1+HuUzsDLfYDkoBdqPd9bEfhLzm0qApePw9B8SbPYFkZkFoFXLzzAMnbKxqe1rZZqWyZwhX24xMLdf6nXOA6sc4PJH4z2q0DOEzbRhmvEMWbLDVcZAmNW0kWcgs+2KVGZclpGYJJga5al0SWHgOCD9KwvHazX+LrJLPyv9DUIArRYAvzB8+UUANhHQL/36MhH6szTMGtQ4zxFVCNX2ofFiLWV5oIQ5dgnbhEAuwTwc5ULhnxrrd9VotWMrNsVNO6+w557J809SjmcBhLKW5j87CfDW2degkX5NYh4CF32YDPdjDjBaxhACeDwe3VWDfHi4CGBAZLkZrBWz+Mm3Gjj8jHxJcytgLWRPddA+Kegz6nJPY6hZixDwwFn3wjPrrbMJgDJw+kIdjGjqXXudrG8yKxtldJKi3omJZEZcEqFHZEQyTw8IkIWG0mgQB/CZh+7E2XJllZg5DBZSLIDTmixDt1VEKjc+YrGVGWZA8S8rQRZADwHgZfUmAcwQgBjdR6d/Sy/erzPMhACYVFEv2qg7jmZyYoN5oZ9Eo2jyf0cQdkr+hq04zKeH86ssCXLxKysM0k4F6FSWUcLw1UFjRk23UO9VZS6XMV2c3NQSrxQPp6dTangt2feg7fWypnkW2uhf8l3PDuqu2VOBV101NazTPWR1FgmNH3LstKOSGbYRRPV0pIUAjpMZVpuWlgO8qhaAbl2QHMZuBw6zsnFjF7OX8EMJSKlxlaO2xaazyDWEI27h3z8X+hjta0apzv2ntpfUyhfQaH1rZQKvDAH8yZ//VRysoIagLVKJp6OAXGk0r4yua/rIl/2zWDTDurQw3pEZC54/CQFkgMg21Fin36InMAseSGKJFA4LviW++/Eye5+vCXG0+8EFXY4BZcmDmcXfh8pQQ+7NTOY2oxJyNhtxD4GquMiPsoQAhrPUQwBYUHEo1BFcP65aYAjgISQEZR7EnKO0/r0YBBr2/oyi+Ubfm1gqhE/DEn33e05QKjt9fHwUQgB18oZ3PRT3lYxChcbijY868JQJZwSQfArBAuZLgAiaEmC99dMtv8hu1hTezN/ppiIrVDFWQ/FtckuMR2GMRf7WhgDoZQ7gkFiVr7Q7Jx+q8vVSsbBlucN8LS1Tm0+d2hH8BaLO1dcP2pB6EtgKs0XE6d+zEAAiXrOJT8y3NpAxK3kAcJSnxUcBWzlAZuZhMuYl5QBV1Y2P/1HywLg0KnGCeJv2JLcSLfV0HrPqVrhiRJvznwvdHPebhk1KgKc3u2j6yRAAGY2fTOjFP0FgEy1GCeKUD7DodvuTf/avZBUQWa4cBBJWw2a5TJZcVgVN0zg8C6ARonY6ZK1UcgXxMBxCAOi/9Rrus5rVYjRYM4LPYWj6f/L5quDR8V5bW0liFL78vdv6kNl75Po+Hp8PLD43qx62nn0IuKE7hOkkve3/M/sp3Ip6COAKVyoceqNBkm0AshICaE8A9kDSGB5hNvY6vsXnfzMhAI5SkeNP2/c5kkStou/nWnUGowo+39ldctxkNAO2FAKQiGRQY21klzALgHXphuCo7YlvGdCbPgCT3vmn/Pj6+tq5l0YgGB7CxgonC4lHajP2QuEcKgS6rmlV/lgFR1XnqojLhoAxuzCnwjrnVFWPd1YMOtXwJVQlQlGksktF3fFR8yfYNbLXWnOssfclIYBzuGgUvR5ijku/atxLxglNzdyc91vR3Vqdkb8vvjcEAPOCCjJ0Xn4IwMq/8ulL4VuBXUcWPTU6VlvTWuuvCbUptC8sk6XC809C7u+tH9GzuKTHmvI8vu4kxAF5MhbPAiDl1BSyWLZQ5tiVgjtCBkcIYCR8cpRtYlieqtWDf86yRh1LmZ6Na9D9BVtk2VoYHB7G68nwpH774amRg9wwLGjhzsTc8Wf7qC9et8wCfuOyGPPQxhfMJaCeQKt3eMQCer0D9Rp/YwfJqlYwaSPIxD08fZv3XH3+Ls1onB0XyYIn8xWpkt/8LATQHUsMASCg8TYbPrcAvhnUBVRRg64EgFicFcvFv4omEH0PkkCTXJme1NHMkV2FGqx1BRPVCei1AF5ePt7fWxbAHd67G+VIzIsAbGmkqbSku6+FM9hTgl2+k6f7mJIGJlBCseRdvnnVHw5q+N1+5azkQGMU7e/EQVXjn/xfQfaZHTCkITXmkAKm5hy6IG6ZYz/Vykx2TZqhGG9VJ8VNB20JevC90R9LPDIkbdeiB9Y3Vm92yV8G6WiJQRM1ijYwZESQEBwt1k9Z16lBiPbkz/mJ+AjgYUwGzyoyBVchNIwy+NltqpifG+2re6uW+uPxON5p/vigL9SOLXUc2MBJj5oFAAL1zSlhQwiq5iDAQNTwQEuVPfuyTSzLtLBeHFDaR+6Ahduz2KkKV0iYCyTO9no4Bqj8ij0zfO2gT4ZGLbfF5MgVDO4bgVwConKSag3qt1tZAORZ6mMzNwYALiCnr+NAhR0PUDotsnrMagKySMpsjNuthwA4J7O/V/GhVhhS94IFZpFB9lj5SwEZZoZBIWYDxyMfR1H8Q+DOFO5xEzhvHVrorw5D+2t8tLzvSoQCrB+1vVBA0LostAoUfal78UuxEhg+fOhus6Qoy7riOJYB1xouiYY+FcalRVil5k4IgNaQQyXaUwBGbXRcNan8KNtYKnOqjdbCzxzxORkxZBbAQuEKafJt8y0nMjt99Kkc259eBECBbdcCoBuzkwtvy7c1oMpAYko/oUbVjOKtbI0ry0+JQc8MbQOxpJnb3ypNwk9GJmPlkFALL/gbrT3vneQcDRm3ZH4l2fjMKZwzx9OcZcJ2DO4lD8O4ZozpFbfb7e3tDam0mjLDHlinQXNewvXNq7wQlCBmOcUvHII1uGT5fg6Q/PQvwTkY7qljPBV4no5f25LJBKBBe6PJCAEM9FIhgLe38CKuPd22VbEkFlwlazbkeQqFSx02qFoCBYDftAeuw/D8+jD34yKAPwBMJ/JqLeOhj4LgKBhMLW3naUwsmbRsExJfoJ8fGfDSD29IiJN/U29OExCw51mc7Znn1aJAw4kdPIhygIMlLdakJgh1V9SFRiAU2poXSr5hQ9qbI2naSpSYFY4hACwEALEAOGzBH2eXWiiLibcPGBXcO3gMMt7dxfsLUN6PhgAQ4YU/RmgpFOKXCSM5TX8ltmQEDOIfsiUB701cBl/Az5chAECDvBXQ9yx121DW0GYKYvYeQeNgocxKgszKLD0SpAmbhA2+QPlKHDZCAEF2Bi7zqkklzdcQ3jzLJ9dyurvcW46Ak0qo2YvqAtBviVNNP9/MkoFWcNofcYogox1toMgMef8tM0MGaKNLUo5sNZv6VAsBIJ1BLPzyyy8YfFQKSQgEviEEUCRvsblB4mugpPZLuMgX4aKP81Tg1tSeO+hzoYfLlVJ3zllcbQCXf++Px8f7u54FMDo+PwTQR6JmDMsCCCzJ+oKqPdj1sdQ6kUZ1LNyVvBjcHGsH8E6fS/j09wpkEozmXY68T21WJEUXr4SLdgjWkA/Ti1xCACO+wJwXPNSh46gJ2kcDagesEQB2PDnz3ajrPo6Rjljkn/3FXyvGFlTF136YOLBdEmfPztjG0h3/0Ma2xITDlawLfSsbaChDABALYAmBEi9qmUkrWZtHCy1IH0LMarEIEfRYVVq/oOX5t/e9sLI3uWUwi+Av5fD1UC7mR1AEt9TeOh/m9dpLFe2lr5aYoYxl/v+xPqOiZH9RoqEsdweSBKu1w/JhAgjtQhkJhmDn/+rOze+IUy1DGuVcULl9MmEdOrhjkfg4fnx8/Prrr/AiAHU+rRcBAJpchDW8OvL3McVrZnodH03RzUQ1l9yjiuco8MEWC28KNH1Av+x/WEJUPz3+KvuHs7EYN4xULgpSrEhspNg8URo6HijXQg0BoKFPFQ28UkF1wmoG5MbTWgFJVKVmAk1sf7lS+yhCz+KgfMskImIcwzaiyhhVXEiWJxmEaOdl6Cr0s5S9gLwhCn/EOYWT5g0YL1GaPDEEkCY9PUig5hsTNbqoTI+S25gXg0su1e6o2e17QRbbJSgmyfGHaKYSzMsCeNFv6dJbOGtkQHWszBAAyeOk76EvH6PGayoCa7aR/IG2CanZyGyD4yu2Uek2HlbvDAEsZHLtpDWkwc1ih2c031izqRGEgYb6sb8v6IuAAP7RMoEh5toPb+mjgAMHHed1ktIrwE+GyUsyq9CqWDHuTKRl9mM5VvyyXyenF4Otcz8yimXjngwBcMpLcqTlyL5wE8Tcu2SVR4CWXcAQAC0kIUH1tyfHbZS+em0tYY+zmAlAUFCysQx3gWqXY7Kxt1CJQZHB8mQsGPYG0KSBvmzJNk8/BPA6HgY0KLak2YNelwjCppZeNxfcTDSTzAD8VUXD31jhKmxHT9IberNhxhvPSGY5fEiTJMYZDDOgZHqeGnuFQ7m3tzeKv5oCBoP6tw9UBWtd8tqm2HZHk24ViLRKU6WfUPwXhQCsSVVxA8ZL9ko2yzDq+TaXIHMJkPNzOQPB0pI9BHC/H7UAjMT7zSyANNUAPhoe+Mtyc01xVVIcaWFhBR/TWLfVqLSutN1Zah++nO+z8dmZwx+oj2KY9f1llugJZz/tSZlvD/zYbviPhPzxC6pnNYuPHbBTJKwgHM0pJe2b/78OKnIH+oX0f/CX/3qZbcSMFEkmKaTtwgSWZrSR8ejQAg2JV4SpIhOgCxATQwCfjwd4bvgWgETEGctvPEyxNQSwgqP+wPTtx+vxR4V/vIs1tAcs8Lg8suQCL7ANvJNeE9sGnXqGt9MbI0/A3wSBjNEcrimvwWZceFYxt3a15b85RhuLxTghgCkpwHQbbAbHbjODY6h8uUc4TQTDSZPCJ2OGyCmZIACpjkd5ONVBEYvBCFu1sOEigJMFcIQA2g9lZE2CHd8z0Qd/4odHUU56gX9c14cahMrPemLIjH42VqmistQp6vjhklkNMns8VK75BkzY5Ds+tWWVCJRbrNyrUWn0YMiZSfT5eb/fVbNhIwRQ3UEhDdnqlMgScqAz+pm+ixYLZ3hFgyq2agigCuQKxE0YlyBzCZCnTvMMcKsWwPv7+8ePCQHgmUQ7P0Mt161Nvp0TC2ZqDeJESXM6RWcDdDdZiZ5NoJka0G/kjyINzq/B6oKJ/T5BSPKWlFE+pA7kQRGNo6iHQMuHUHFDHvgwD18LBNBRlpmSAXhRgdnn5QYhgDwLshCAaoRJO4bBVyxpe+uruMkPwykwn4GFAPr5rchd961M1SXQuxD8WIYVkvQI/97vvWh8LxvfisevBeTVmeqhZYMocgPkqUeFAO01tZpKlNybIj4aIZKKgNrpE8g5yChhUQC4CIBZAJIGSJ9l9UfVRlnvV6eitZEIys6Mk8SYO0V9Vy0JZaBUbN66uX12AIolTYYA2CpY0kB6cVi/Ex58xhJ9NPi7VH6+ZFZimhZURwU+B5HrbQdfMl8/XgViycLIhwDaNbW3t7c3eLIGHrVh9cPzQycXOtnM0gtJW1kGtir0XtpuIMzHugDEF4AMJeU2CVMdryHSNVBSCP/YRkCD+/3+7SEAdPvpSTXGwak/ssiZ3CLmWs1VyrbX2jHTFIFmYSZ55QpwV8BIovu3tJmksK8lQx1qReopfVW3n8YIlswaUnRT9frBbpz54CRqlkHGWfjbP/zn/ybPFyyqgc6MQmLtrNj0X+gXayMJWd0w/i5idnxP4R4XASALAEMAaiEAam5SijPI4WV/RkAt65+mh9NE/6WMZEFqGE0pg4bQ/FWAb+FhhWmViD5nvI4Qw87Do10fK9stvwP6/PwQAKsMzwrbSF6i7iLTVXwG9k7JKDlr79CacDHN4hbbFnkMOm6RW0wnBAA1QZujdZy4St+Gnbs6KQBYdYUW/etqwHi23kFfPdotHCm0yTi5ZjD0VRRWJsK2pzFVBwE22SeimuMif7HyMJaTtSa8WIYiHv4f11N++eWtJafIEIB67GChwWSJZUnoRL6I9AjmqhBAiFciayaEkV/Yuj/jwn4KZtFsnjvoc6FHc/sB3yMBnhUCKFKYliuC22007UgqsrzCCBEJGzg6Rapp/EQ/Hqtrnycxy86sn4TKHxQso3Ds4WtX72dm55rjyVI+JdfJBHx62M9cFXa5DzCf78HBSSqit95BkKuXSdW5/aP/4n8NbDVit0Hqcjdh8fYyHEkI89HJBWggqSskUNC2heXAhCYOduwEbWTG4itQJrBHAbSKX5lx6WRoZITaZHN1X176aX873rdiqyqnZkI+FGGWbdLLPA5ngJFOlZWMerGUWOh1pJBpBDxYKe9vWEugb2bSWt38J2UuzQKYjzK0N+FoLQCrgLzkexoCYIX9kdorUadjat21kftRLlxMh7jFATXXSmecbN9su5g9AeHPz8/ffvvtb/7mbz4+PpY+I5uDCgSZfkW34XojR8ntt1ROqIoyk6HHNY4ZZO10THLLEDhEOAQy2TVsmpm8UDphJ2fYcHYh8I0GnbU0q4LufdQpr29vv7Sf19sNVNj9fpfVs+URRGmfmlSqrFqmrVWAIBTsZ4ROBrHSUp4B+NSZlmZxhqSZgapUUiljAakCzyB8eRv/TeXH4/Hefu6PB4sAYtwqUwsAK4ZAYJHVE0JCOeSlOgUkz+vrK3NOKHEOUHQBiouRaR63iVvU1tOyuJaJD4coOXiyWQ3Rb20tZzQZbFVqqkUqHWBmjNGNQMdiJhn4ya/txXf1pW3m2shYufUJDjTNPKas2R1PLd9ZVcfrDnr5/FRqEIYHNmzxgUThcIuhWAoByOgFiAc1BCCvyBLnZ6wmrmr7hTGE7v+MT/3tpEokJBC8qHekXbV64FD5CyYiO2a0jnzLjfErO/B/f3/HB1fxq7CCfsb/VwTCQOWoPE/WwGEUh3qawDmaT2ir7DQOO4/ZO+KjINZsPpDfJK/IeqMPRu25JPguowgBrKw9QZIVaL7oCOz552BzLun55jeImG9BVRWarsNkO2bbpVgGuBRDAL/++ivcpl6WB6IArfQaSjaqIfBizvwwCsemkLu0UUg2aQKGXRDB2omxnJc7Uh6NDYI5wH83IYC3X+AuAGQBYAjAkufM+gmJ5tG/sjaVtiFSe7JDB3s5YpcD5NqiSJ7N5k+cxrk4cWI+T8U9Mf4FTX5yCADIi5aqnO2Z2G5m7eI2cYvCGuWBlUzKPNgCrt/aNJzRps9iuRnj86SyRnuPXtFXnWSmPeXBOzvtx8xZVo5HhhKqPjmdekje5OI75GJZAEcVQ271Dixo3AWDE/QJPQtdGrmk/s/0tnGI6S8uj16NeXbUWHIufGu8+LMgRQXZ4/OzhwDaRQArBLAg3AYCf4G+CSGHljEneqUf3vZjQQGTSvI17OSyD7qQBR11KgmE0BNACor1XR8maxMQFTaPoIrG0z0LgHylrngw1YnSipwfbmeDkkfVJA56yVBWCADC7WsWgI4aJaZ8ILDX8Gyxe/oA4EJYfZspfM6sZvxT2ylzmtY+akzf13LdAsvy5nlT2cXL+ycqO3Weho1oHWxOh77/Nj+Ay1QQAnh/f+8hAPYyy3jfEUMATKzziwADvKzA6oqmPKnyLcsqg+aUCYFhjtvUYf/WZCfrwTMQn3svduQpYbR89sBJ0wSx61o1lwVwMObrcUXluKPSzuVAkYBtPqvGwl4lb0W2UzqHdqpinQKD7v3ECuxI8gHWx+SYUoJx5iKrBTdtUiRgM6la66GoRwuAPdPakIn1mrS3QRcGrW9tBXgdiDXRAuYFWu00VRLEKJgvDgH4M1BfB2xihoh+tcBTXcImelzTRExZ543TvJfAdod/fm4fdcKa88/L0m1PSdWzeFVegmXte8t2dMnOquexP7K7eAKDQuuu3PAMyazle7JW/WdQarqvoZLI9LVz9dEpzBECgAT4ZbT+GiH9UEYBMATQcWr/WKIOTYPuVzOTk3rVbN5yxirCYgLrhJpJP7y3oxxgiwFALYAeAmgDLe5Xc9SUZWA+5wCrxkplqj8mk8/EiuaWHBxJptZjFsUzRiUiy6ZAWJH6MzLeoWWz44vn0f49qN3ZSliFLQSgrrhK7fWcdjVOEw4FwJTBmwFI2FtLLIzNEzZ5f7tBywJgtQCW/YZTJi8EQsQRVh/e8qAMR2MJc5MOJuGYr7zbd5jGvrjbM/aX6z4Mqz1iB/79EuSwO6sBv9ZcBuDp7Gl+Pr2OhULs4+Pjt99+41kAjU1uN/5AI+DXRT9lJ4L4hQFvk1amEjnrVVOtVjRhaNi4qTK2hSGyQ6YU+XmBrewwUsiDz3YIaqgbOYQyIQjTcSEpd1apGBoNwspQGhDpH8cjnJV21PFQ3JLaJ8jriVxzWdlOzDKuHp06gfxA8MLogjCBLCMx5PlCAz88XACkNfWiyydBOwxywapehZy1H4FtoRbAl10EyEwKDUJ61YhKJ2VG2T3YxvcbhyII51Ac9FlbqYRGZgF+t21kyZXuy9gGTH6u059Cx7uBxWj4Yq0Ny43mbHZje7Rj7ZcSTsPsQ8eQ8bw8REE/I9a/iTnvAaFegwxF0GFv/+i//N+U/YCePLnkQxMhZhbALBaSYH/pYo5Phqeo+SNkn3fbo3+yKHJT0hM5AqMBo8BFShYCgAeXQDZRsiBDq04yLfpNPUOaAaIuJEsWYPHVwO5JcM+MuYjGfD+AQNbEMq6rNfdOLuGl+76l+DbyuscUnIVWR3RNgPXcOa1y8BaAWgsAQwBsS8jQEuweq9rH1JEs4KVutfVD0SSxWfzpowEHYVMlBmem4qisytdlwhdpNlQCrKcQ3h5BQU7Cc1BEDUTZx8chAO7tDQ6MpHTJFt7JWQcGgAkJmNi0ogkD69uROwOAjgz316I35uqt69jfUCQrBt/ze24+rUqO9A+y8evUZ9YMVbKUhjQE0O/mwhW8Rkf0/9nrACwFEU1uIK+vMTP6tD5dhblXnZ4GuTKQcWb+NFdfovmkzR+6SR0TL+UmTdNMhkUeGG95EYVqM/1RwoEkpS0S7ieGAIQBTJdzTKRnBcyvCmscN41bdNlhB96u4sFxXOzYGz+K0/Z36UU9u8O/Hl7KmjU4WujoUoelH92LU3oaAmCXVujpNapF/zEdhpLNjYfNI/GHugTqrrmIxgoYnks+kHbIe/vHLQSw/MDmJ0xPlxNgwVN1cJ0bf5pZMTYCiYQMJYVwx2jMp3R2vPKV9HH0PUg/7RMZaZNwEeAxsgDki258/daqJ1T+4aOOMsN/mf6AyM/ctKValk09Mk2IvoUo5MyEAlcO6MjMgxAAHkeTM/aiK547/4km2wfFOQYKZL3z0uabF+K0EAAmAuFFAAgBKAxKBqAbZ5YDHM8NYkWTA4gTSFh3ksppkE8fGvT7LoGKQ0nIrdaG6Z+se6TLdKJjqDfVU5jIW3yYYoP50p+PB2z/5Xh/6BUt/wVntRJ07KU8/+TJo3KxJ9CjbZId2oWjSBWAO/JXBNprCCBr3GWR/f22G6m1Sj7A5LYhLPBdgB4FeH09SgLcbvA0ILuUiN1HqmOC6Gpcj+BREpLMqlBlUEYuLXCM6rKCAXI6Jck36l7AWGSCrt441kbLzhTMrmfIniR1JO1jSywFWpvUT5pnahJqI5nm89OyADyjA9Onia40bA+TRBmOzbQpsX4KoES5dXOi0n8MnpzzdiSSy/KUq5HUlq2C3tPiiYATMd39SXXrDJWdTLMsbAKJh6tYjGB/M7/wYw8AJUMA3USyJcIJHJSuSW4XIQDils+jrcETcOOQUhlPJMa053aANF12uDTRYp6lrcf4TIzjx8w+XEIAoxbA436HiwBYAEzSDg01llEsD21otInm2LuycA6o7IfOT+v8ErbaHHE45wCCxcP6lWv7cNULARBKHWBVpvM5McunQiwZcirDBiW1oW/YEUXCK7i0FoAaApA6lZ40o9/Lcpl6GxqEdkMLcrN4BImWpm/qWDKdMLjTDEALveITqX0DwnLw9zVIlhh66bejiBqWA5jhgMG9uNMVSdUEuxNPYYbdeZ1q0cYcKF4powXZ5GpSGO+GKT8cRV0dyiyA83twe64/quNeCOAF3618ezueBhgxAMxwYXOMa1b5CkXVQRYdtROz5C7vIGutBR4nuzN4NrSowsIK6IzCilj22hlHowXfH8joQRPDjfrjuvoOpWgGKCzfx/3+/ttvP+IigMZP/bP2z7AheRnzLB/m2sWt4hbLChSbl6TeyU3zY7p74s4Mg1gGifA1qHc/D/Fh8lMViiP7nqU4Pgcc56Dj2I+ioR77Uyp73tk8yV4zs0Vhs4Y3Hj4yW1up8J8RCNexgu5XUrv0uN3wj/+r/x0/grNLagJCXTKc2bS8B/3gDW1iQAqPY5Xvglqrpe0pA3IFHU96GcKulsX3USCQcRRf+Th+Zgjg9e2YjIip03AR2lj0Q+dQDjOmkMhsG6nnxUsblmDMbDWVYvTDhhxdFb4txwqQgNvM9KaXzwEIagLmKtACBAtHUY6Wjrz7LYHDD7IDV989FUmGCbytSGoBGFkAQKeJNnI+gF3YjKzp4hKMZj2Bii79mOCcC5PdiSAR7Ssna1OJxMRxFLElJ0D39leolWeK/urRzzP/4fz3dOhRHU1G00CaQRCsmcNqAAAgAElEQVQTYiuYCUb3yOwokMMPnC2vUNLlxqlkJKEM6jCNa+ZN5JVJ51Y90KZygjFoLQSg2hSp7ZmfWrJltEZJMLwZX1Mtf4SyMonRTuknsgAOBm5h6yNyPbIAeo3Zcc9lMXeiFCdvG2qiBkw2i9XlF6XT/iwD7DnVxYWOkckBjOGkOOzJVxtyc/ExpaVwGBOqHS+ijIHUFTNSWT21XHYjejb2vBAAsdiC+PXA1Itx46EFqr8llTrU5VKSuEQM4IXDEQGKRld11fKDpCAzbjx7MZ5pk8VfTeGjNVKnLJ185YCelhgDyEO10dP45aDe/KLrl3l2j2EnTev0zwx6YsYoEzWqFcemT6fJRu6RiFbArTMYWd9Pcflxiwkd6WhGZEpLf/t3/+v/Y+6UtSsaeczwBcJBRXvwZKwQgLV/yOfoUYqEZ4oMBURDEqtl4w9HbdbHkQN8b/993NtFgF5haa0FME/M0eMX5toSjmo4SzRMh8ERMCIWozCQ5vWxSxzSt+HRr2H9T3qLqAGdkuUsKJtgZSc+Vz8c4Pd1eHxDZnuBJzESrSg57uCCnKIXAWyXSgkZUpRH1u6McZIdgmpacdUWUeETwfZsl9naCwQM0r8f/9KgLBe1CJdUu3Qix0o01/b/QaNgCkDzgJYAc88UgL1JZmgRqe/WDUaqiV6IN3ZFqV4nK8Hz184HhcFfpgsuo0Fpi1m4WtZ8zZB6shMldaiZMdGXHquBHow39/+i4EHJvr29YfTqCAGA1np9Pa6hNa6F0Pb6NECWifS1lp/ifrdDANkhqxnsbjJUatA9hnYYbw9gBtdLtkxmoLnnL3GXzSF9efskQl4FtmZu1yRSV6VQDvCoUPt4WIa/WvOiGxtNIEBYUJ21TwqYoBW+gUWVEI6kRWkiGSxQXQuvvf0dP2OrjkqR989RnM2Vi06WDhKU0dapWQaV7Ajjrmbneuw47BLWdzrsaI+xvGK8dTZ6dsVEVdvoAvoO0VZSrZtGQxxCclWXOhMCoBQIESiJ21xj/qQa0tW9m5KDDZv634MQgMqyawI5z4GHEMD4USWEtSTzc+oq8dbiBDV56Y3MhZq2HXyb1FEL8IgBfNzv9492EQBDAH0rDNE2Xf6xK9g2UDceTiVgGjZlhjnRzeqS8t6jkazG2XEn8bdF749V6B9i0AwuQK3D0BULpJI1HQaT8l6j5gRbChuXBIDETW4BYrtPcjX8MJFkvu84QgB4X1fhVoIhRXaRxfRyO2xR+D9FT+yU+aWltJy1UEq4L6lAsvLfo8X+WOEPeqxB5YlizTT8mcTH5BS8CoHKY26icWOacOj4aOVttiuVUK5jQwi5VxCohaYcg7MKxl1iuafgE7466y4oH9A902+xVqxknZdnVFhQvemyL0QT6v+nQgCkiEiPOQLNm3sMFQF6CADXQpNjEleVEyrkqtwGKgl2Iv72w3MnrPmSP2byS8W/rpDdZdCfNOjXk1GRb6e3cwaAJ5GYz0zYcoQA3h+Po0Jt/4EVRHNUS+fZCQHkfFQ2WSmBSzrLVLlVZCqWXqUtme62uJDWGoEqnQV6MJlUZDJeP0eIYk8KAsTTATjsblr/UPP56bkF2m+MZ9TP6amM8iwfZXiaWRDNrrrWOvcaUPIRloyISLf5ghDAf/N/0mRvykyEO3vh9L5y5Eh8hgA0b9YMAXTzs2/93owEBviFW2Yx+IamYQoDeMD9/njcjxjAHaIA+M4SjUjRzYDiGNTYbGbkQ+L8nPN/qZ9oZISyiLXnffKqQ/elI2jjbXOqoZWDU7oEOLB9LOOLezwKl7cJ8FnE5avIlPE9mcDetcU9FdBUK8NpG1rbNAvADAFokZR1H/QR/KDSGg5YzW5JdN/Ult8qpFBWUr1a0t1+EWDmKgGMGEimGPsRDvGBOWlBTfo7hUNdehaz82Wr74+hCjx+qeoTejltRaICaX2iIqMojEVUuzJJwrd8lC4eolOZae39iO+y5sMpbzYg/nnne8hcibIAoPhOv0Y0buHBS4Hw2gWotSX5C6R9fm1q5i+5oBfSour5i21oVP53B85P52QAS8ZcCF558odUzDe4ZtBI+TJ8zsYv3OHOAs/T7jktF+W+Ls98FLA9UsNsgzCTFNKCzCwA2/zAkdC0taauhAAqVLLWrsilbnPBPGWGyYuLytz1tqs8XA/i7YCA5aNSb1mOJzTLco5Cvp0hAJowPE8+2TkMSdVf7KcFA+w9bL/lqC/pXSfiTU6Y8fxqfQsEJwSg4pOMI82+t3+/hQCmfTCYspObZPwy/x8O61g5QAClH10KhHvwEjctiwRIT94yIHBEaGDFika5dfDfDkNp/OBxyqzNTsrm9VpKiY1H6Dp40Q760oviXdyv1MOj1MnXq4DzpRvfV8PpIlXS+7rPqxzEiFn2G5078f/npfC1YIEglZbQYXhZ8qH7gvWfF99GnMiX1IgJHP5DCKCXlKdZAM1GX2zulYBsRrpmXTmHhocoP1i/T47iBhrpQQwNs31kDkwPfN19/Bxe820wn4Jmi8k3NTDkaMk8uhF6pG/IgYW24dM+9HGXomHS1Z+GYvr4qw9ZkuIyPkjja3zxbS2mO1dPtf63KPwsPVycqYlGdFLBq+0M5oZAQCYEAEFGNNyPCwIjiQ31GiuqzAu1qEiW/PNSY6bXuqyJjfNEi0STNMfs8+Oqd9T9GyOawbPIpZcMuk+WzIxom7z6rkL+Se1lGBoofL/fWzXA3+Cd2sUsT8SXCyEAbUWZ3lQJ9iROMMFuhOROo3gaQIHV1LHokQaVJNSLxo7UylIddoqNenLJzvzpIaiSAb2mgpPL/nMc1Z+fyMs1dbw2QqCE/39cZDGob5lUJVOrsLLXNbVCANYI5RkdIYDVp+ug8Rx4mpjk8J+WQDsOIKhDxV161SgWjVg8gG0OqhvUOB+Zw/JEI9hVqz+PryijC4cPLGOYA5GG/njqcnwu7CdJdVS99Cuij8fhrXTpVdfUjX0oIQ98tWVMY+KzulPwuUwEmHQQlEcHIxfTjbJDLYlbMjG56RA/HRzYRk6opX312fx/KMQNF3GhRne/UdJO5DCixdIZ5NCmJtAy0plPqy4H93vJFuSjO1aXJZrXcAYAZBHlRXkQuUG5D1Wdomlw045f9Kvydu3xrodWyjrP0tL9DgFqWgb1OoG+QFq97sj2MKz/anzQOkeF5WDsEeF0jjDPhW7gFpLx3Jy8Aw1tr81bRfUQABTWgBSAXhTg8xMCkxBNQOXHPArVnNJXY83z6o4JI1HCL5VcuuOdCmTKQFxUy9DU0MY5/pkaW8NmB0PDmcujedmgzpB/O5x/nQBj49FaAGrajrNtDxgtFKhnAdgquySDS40LDGbJ5IRg4aNchOJZMBbm60G9urPoKoe/qyEAaozJXH1mSs3G4gtpdC2uFL0aIBfbcNktAyPn4Yc8ZYUArI61ov3h8F/YoDpTEzUaAuBsz8xoasnjSR2m0DMjoztA0U5CNwkCDdyfkd0NgPPj1SvoqcXNHsJnk7F4WK+bBLkMg0QOLyp37EdH68zceo2JIqyr2Ih0SDA8XsVFtmoBzOvSNJDRBpJRgKXWqzixtz13auyJmWW6GSZLwRBJkK6QFguu0SrTIQUAfoDHgIAyBKB77OscucfuHCQyPOBPTcErSAvDPRPEUbZDC3bgfj9+YQlCVFK05GSIkrBH+yiDse3TgZPgHc5xcbFy8eNlXxi0ne8OgN9Ea5w+Ta5bTldmXS5DqiFhpvxcNExmR8ZDXQMlHudkCyUK4GI+K1mu5ZEoGlgOEHP+4dt+EW/cPkIJDzC5DC9NzMaZ6Jf0kqQb+uIfAvIbrsFeJyRyiXKlxluTKY2gNP6WQQ2kfxIuFl0rOJpBQFVbDQ0OWQBHMcBWDhASbBk6KuRpAuRCANCegUrOL9msyp3bVqE+0KVYbgKLui0H8nQaq72Fudj0bLKnKi+39okFpn1OD0FhtP5k+2oO8bNM+eopqUnRjx6jmeqHN2PK2PvvQgDFXXNpCGA4Eetijrxx6htDzeFhXRx/sRBABzEgheyxuDDYevmUUIaBW0Uqsu+CcDeEOs7DN3npRyRwWjLmP7nQcS2oP1FcNDXKcUY/d2kuvBrrc9z8NGWIVXNAGi9lpQXlDS+FtJNrTz8JOWOlS6V5oq2P2xga+EEBd7vNAAANATRDHKIA2DEzadbGk4YqOEn1kAZ2A/rNEoS2r9jQM3saDYC7Qsrd/gYKvpX8r6NGPs1oC2t+ViLAN4QAHBQ1wRIuae802vlUiqG1Ft6Z9hkk65JzqzjD1jBXdCpZ2LQGBq2QTBGhIQB6b4u+yIOX8kBBQ47b5mw0/oh5xh7sqr7SKE1OcB+B/Z4pHaaCr+47kwhXIZ+k8kazn4/hZsxJpwULYYMdBTT4qIcAkHjHL1YIYKUw/KWiEa7ek9aqqAlNwlKj9EmohiSaDdQ4JbrQw05Cmxw7ypN/lhNJu9A8r36VTMvVZ116kyj1plR4xSG4PKQskLHWtOoY7+rHGlbPaF2dqa0i/oP/9v8aX3JPgrnHaNxjIj19CK2fRmriBuBLFqF37Jdv4Q/tII4BmbE0dO5pQcv2IRz106xILGdhBai6lHRvdTocH0sfeo56gj3igVbg7LAW10V91mE2huUzVlHFQVlNxMRHOjeluFXcwmDK3HKAhf1xvz8gBNDoMyIArTQX8jABqCPFPnXvq7M9YdEZm1mmpLNqlPlJKvFynaY/BUS/HuePS05Am/t8sQy3obazUPMll85fKMeq8H1jnBMYVYXcExuhCAz/Pmp/inVzDN7l9Z6lWBoi2/h30q5vHzteJueBJTAxKAYChWZnyBDAYJL27yE0jv8d0ce3t1tLvcEcJZIvpkTcVLrGUj2zHCk+noAKzQtNNUSN7lbKXjzXE/ic6BrjdU2LIoqWgHVk8jV4/o6hHHudXQSQ5FLzPaddtoQAXkF8KJZ3g0sFe3558y1LS3ExY5zD0rJDzMODNbdfuSZMG5CKSMvBvmgz7SjtBJ+Sl6b9d/lORqHhHsY/1hGXnkRs2aUrO2WYtsQbxcZLFMjui3owqxCLaHxB86tCAJ83DAEwd0KKDzSOZy30Zijic3rMP4EAwZRQq+E6IlsvR1bxMLdp0IGGAFQbed7yJ64+mFPg8C+VlvtWIP9YHv4YLHPYyGan/onsQGehi6lzwivDd2uOdlcQNLmUPfSIR7hqTCa2FFmLaILR94pGI7PO9Naa2xahJClogs/Pz4/7/eP9neZK4I3cztEi7BWSy7+sPnaJFk5D0OMX+LcaAkAwlE/m7yQJCBQTBtcwAxkoRlNycB+RwPfTJW+RFeY690lhinVmU0VtfGRU4aaCpFH57QlGyK7fa8M494ws4F+EbYy7Oftrzl3XeZowSTNIrMMraVgOEBQnQrBDAEOtNphHacBffnl9fYViJRCjhDIlNPPL5wEqBKw0qExozFt0oWQLHFJoOia60SW/T84BP9c7j+XS8lsG1XH9QahsEvOqbk4IINTjYBvMWgCtIDG3YA1S04/nQO66PGvRVribo2S6JQoDs2WltplcDuqMDLmNd+XhbuEhzdt/8Ot4DImcnSzuOjufXHMDQOjju2n+MXte8vvmteoQMWVx1V64Ao7jJP9+D/+RMJeEAFoi/3/43/3flNxy+6AvAfZ+f3wY7hmSFwGWk2SheQEIA04c/vEN/7fbNxBKsDZeN6HGfWM8mO2sPzZgRjJ0xK2LAPRzwzhGYibkLSF8Abl4d6jAutDBU9kRAcFL7AAXax/iK1OHlzsecrOKeWizFlhYc7TnnqRK3Ky1sNSb1Z3a35ToNAQwi/e2LAAoylUIAZCx+0Zro8qd0j9RNxK2jgmhM886UzAezB96pR8bzVA1O/9c44JflhK2S4mZLVQuB1AZ0mubg5NrFcsKs8XWAFudskg+FXgWiXo7CHc5PjNGAGYWwGiPGxOECj44yjPkhlh4vd3e3o73AfDhW7gLAFGbacOlE9zowTj5/RhvfzmIln98fmaiCZvXQAwVVJNCxjzDZU1yyj4ZkwNozb5lUB3fH4TKCYKe7NoMS6cWgBOgnBZBFALI2F99IHdRrl+x4nDW8bWauK7DJiEAh7ar00tNyO7U47IvSZJoauO1LgwBtHNJtLSP39vfn4eJPc9FVGdb+ZCZtcaNlWp0e2998yemJ/dKuvvfhQBCUq0hgHXh51/wG32+q5X3Ou4ZHjbByH6eFvPoOgvpi4gAQ41KMRoqoLw7w2bsZszwQoZnAreMsau3r2q8brSWH9NP4iHiFlda6bMq23DV5rOOJMBxmJs9ofRYa1XmMsS9WTtN1ckVVcKEgbynpsAZhNxYgcfj8+P+8fH+fjIE4LNK33rEXpeE5Bt1FKlWr9mLA/mhjUaYjKg0Xr0Pw9YzlgS9tL4djrtlvkBnbKzsglWyf7IZuILO3YI8nHxLwfNq18VKSABPNAnVT7nBtwxaxrLeATQpXljDYDc9dwpCAIOx4CIARMwhWY8eAc3tb4cAdPbA9uPr/XKZZIDMCx2XbRmy+5I28Sa/bXar8w3t8S2DXqdPFUg/aUbn1ibojY6rUwvgghCATc8qpf32G6ExHyB8i22s1IZwU9MGNJGN5eZTE4jm4KMxthz4s3pk6N6LhH/JBCiZnVN6aQGyaSZF6AUMHHHJF5hzxVn8MUIAZm3oIjXU5i0E8B/99/+P6ZDDF23t59tFzVQ5QgDN+mdHE1xhr/peYrFs73FDfm62Fh5bM/qX6mIYDQDIa7LMdP7V7bd8KPmbJQJgA3cn0C9ZQ/bngWq0qSaG+ZYRX4C4ofnbdAU7DZt999YutGMtd+lSWpOdn2tUVTg6TVJrcjvkqfSRbR+Px/vH2RCAwy3JU6/FEE/MCI4EQYfRHJnlMB++am4Jajs8SEQ2wJAc41LpTDLVy1RsxLAXfE8Jk7/um92hCbITOXqF1ZwesWRYx/M9M64678sBXsAsJ0HMKeVNIqyvS7MAqLzFDDsrCwBfB+zCfKQB93qcRqiOTbVS/OmYZmr1Uo0URWcd9J3UiT46uGRFrKeZdJJ7Ts7ustFVi/BZ0HW4O0vwtRhePtr9fm8PAigvAoQhAFDQ8CLg29vb8co1msQRKaPvC1zpCz1zoIQFiE2qIQBqw9AcB+o7sN/5n81mwqgBs4umPcPyH8cXVnidOS++hsxokzAIcopj1TUiXlIGw1MIlDv/YUIAcZ6cXJzccrQQwH/8P/y/nqVIYONJBeQAgJOAWQDYEH7x3RsckTXuveAxAvKDpcX7ecmwaZzbzmtu8zEgANdPQiQJ2ydLWtTaxpFaybnnWTovo31nQ+Z2A1kgfR11xrwa0G6QzrVYZZyz4sphJ5tDNKUkeTkNR7e5ASgDg6mWprsh9A6aPB6PFgHYzwII6WFQ4PiYmqpO7RY84p9aimbQWJn+awig9x3hOZmYM7d6dL+OzSgnpNKrFTVk218lLzw4hhs/dooGlIidHeTSXdMNfSEQ0cn4fp3pNdZGcUabmH+rP0PVjTLdoel6hd3xRoY86kGZjOEAvptAkjdpjs8EABwGPCQjQrZ26NEgs3ZMQ4BPYhjKGXgoi/Iy3DesQ1KkGhRQT8Gbxkq6+VMbPmN+E+HnQn8qYS4GfjIEALUAfvnllyUEkDB4MiuQaRMq9AwQStNMe37QNwXuLElEcoJbc3QEhjlET/uXw3l6UX+YN1YIIOQGmR8RUEybvxOpv0YpW9MwrOEm0zExNKTBVzb4Y4cAJuNb2yTcj6CQiyGAEQboFwFawT/qQDKln9nDyBTLu1zkOjJez+17D84nxW1JZviGZ48LgVZE5RUG9Y03yc4UTGnuKYsqvX1MnmAHvG3r4mv2AB7nTu08mjuAWMAompknxvfpkqBU2IQbxJUkixC4PJOHLID3337bvggQsorEin7CtreMKM8T/LU8LF7qWd7IGIzReWDIdHpp1qESJz41O0YUSdq1OQmVZvp6Q51nxqdUyPhqMcM/DMKFXTZApUjV4CpZnfB5E68pON/m0DyLMOlZz4bWyRW0mC/sLGk3i47PhwBAItOKJPA0QP6BQCZnNDomaGsIOBZWi6NsnYqJEe2FOdXZWe8r4F4Bo8ySTx30qcDLU/09dIA4/v3jYyMLYBonV4QArFKv4Zpm/M8QCDU/1HVbVM5y/366EeslYNRgXGVhZb6ljFErlcWsIIpJr6hCYgcl/lIpIAO+IUwWCMgQP4SZbWCs4rebcwL/P3wIoO8Ga1slV+T2n/yP/5/SFKES8HiNfLkIgLUA2gpAc/p/n7HYjpopyiwPGSNwJF7XbyisN6WXup2k4h27JjAFRnN+4OiPShG93pJd4529V4zwUonHSdGY3aNePAEfoMJgJwsBwCCIEaSezqUn1ZvYKmsss8JSs9tzc7da5XqbhMt0V9s8LwQAmkruIIYGPc7nMexx9Edv70M2B9OTXdWhxhshIfyAGgSAAOieo4FdoYCxkHPVLc3R5YZL/o7RWyHpOGM95odVMK3BR/8MF1EY1faMngydPWgBQXeB7vZLre9TgacweE4jPKXH5zPZravgIsDYmF1ntY35ClUBXw8z6Hga4OMjGQJIENltUumfv8iagKqsjezVhZiRiZACcTUP7E3tJBZPHfSpwE9O/Gd2B4p93O+//fpr9SLA5SEANVXHX9OkC2oBsbpTx4QecmB6Iz2xR6MF8R9g+/OqlgvAsgUoh0jPaJ53uxVVEUhyL9CBsIt5ipkXX09id21WSYfzSRhpYP8uBJA6pDlCAOqq3Jr1wNyGngQw3zDqtQDA1AhDADQ9G3wStodJlAGuIrftmdxGpGzBYkKN7iqPDmnS/ZpJCjpo+13HwsDNMj46/ChlOitBDDimqG007QWox+KyiwC4iiQd4FjcUa+K55/gWPwXDQmfLNLhDOWFyRpJnmnNLFHbXtvWd9Hn5+dv7++Htv74QIphya5jO0ieGSj1f+nQBNvOpaI7vYrGfP7p6pMqDzRGgNssmUCLY7EVyfjVcgddGQJYdyVbnW1DhM4LY39qngUWRgFh49Mz+l7j7nSfdMNwDxHBfX3bHETW6uK5beHwJZ16dHU+CdAKQ6/Rus5p8Phuf2xkZb3GskesmaiN/jTA29vL5/HeuJ8FgBuHP+tLYoKwHUpKkJLQ6mgJ2GQxFNSnSckmjw1iJJ/MCdcw+zVQNqf6rYNv4vyzujVLY14EuN+nMd0QlbYr0JztytdxEeCo5QwGRjvfwuxOZn/aG58necEjIyrRkmqX9hWQ6BE9P6joXjd1vsEvoA8XsaP88S1D+Do3FYjPqESE0C370AlgeB1iX8XX657f4IHnI+rohJRv/HwM1REOX3Nqcp5s2TGnHkOTFWNGK99l+EqGAKiH0g/90E2CIsNYuxi8RHr1iEUBkDNwv3aOX7bvsufpk2OSQjvKBhITtJ2G7tY0RELPzeALhpjAk3wwRHPIYeFkwwZcArazTazj0NUM3iAdp7tUZ0yPaLwmSOzMzqnQfuikEUyRyLmfKIqKYJ+aaapRymhESLiFGOwjC+D9/VcMAZCSCmCn8xAAX/9JLrbHMezFmXbUAOge9RIVn4n7I2w2tApe+G87bs5r/TNkxbVBC6vnf7imzPfsLWfaG04Ave/VmqA2TWYYXN9eBYA/YeipCp/dKszYMC12KDaPiJEGl264jDhXMEKkTokExJ/ahIcAMCa+cvW8BUBiAOwSFm58MP17blcLAcyw74jGoeCe4c8hHNj6ro8CLrKdBitDAlfZptS+1NhB9So4umUXBAxDEnoNnop5iNn3jh6id74BGidOxOr8KPNFAAgBuD/D3JqBOdjyb60WwFuLFQKAxT2jCpQk0ocPfEiLiDqu/bSuj8eVpnWWPtFzO8qj/tG8GxYYM9Wj9isZM06RQviFxW8t3OrbBjyG4q/mJlYRk/zd979DCqwhgMPsb//1n1bAr2l48gn/C2cd8tVh97IsAOryNfkxD+HBkoAThc/PfmEG08i5Gmh/r5G6eejfUwC0E4+l2MYAStMHSt7H5ACC37T7WTRyGE941reMRUIJlLHYxFV1uAqQHp3dVulnNO6xgqOU4//P3neAXVkc+7+Hz3u9udEUb2KDNEsUxJqoYL8WUEQTEVBsgA1jS7FgTxQsgCbW2AtRwYo1CthRBHsXVDCGgFj4GxFFv3K+87+7szs72/d9z3vgQzl5HvNxzpbZ2dnZmd/OzuL5Ej4KQNFiLSmAfBLC9y6Ac/a1AfrZVL8rFWcISqMrO46vOkgv/RX33fZarbWlRUAAsoQ4ppNmurDRrdbhC/cOjalVEGSWGyBcUaNn+3R3FxrC9odJHUPekm/hdggtKqiNz3RuajXfyW8K+c5hfP0lUJpQxNV6wWqiqeK1i9fMOSeN7aixrXuH6tyMIcqmXaLqCq/zQQB6SgCKG5lbJAd2MTqPZRyo1QC/N3SaQXESe6Q6TdmLkxrUichRxVNUKOqcEbM5+l1aSFU+EnMuvJzF89KSt3xOcpZo8UYce/KLACy4kCYYCu8vKgpArPemJkAA+CGE9Bp0Z1XaH2Deoxlg2zkBhhomtBnNS9YdBdnNXNzOjDJS9QHR9KQjir9ofXnWftQp8o6aQnjxM/5azmOSjnwuvURX1je+Mw0CsLiBEEASn1KkXYMAhAHMlYG4OkgUA0IA8I4xHgIw6JFHPgvIQKbcZI2QaH9aCx8nM8eB6c5BEcjefYexSWzghYztx4ECEM/Mt1cFtGRKFUWtL8I8uEmGd9CU/ZWZmxzFgblQEADxWpFIAwIwQF8sRthGZoN8q7maBpXkn9RoSxkLdGaWNASmDn4asXO0JRD+lhYGArCXtzmswNeOTIxBogAcJCCWJJcMVf9saWiH+mJ7pUvG2FY1uQK2wBp0Re41wnZJX4a0ZBEMwuJmMVvfIFidZ+Kta72EEzS0ZTkxBiEi3unSHzgBEqQAACAASURBVOR7Sc24Vpm/X1+n2lZUImVOJVBMHJdKLREAzIFZBAD8FwGEeFJ1bRv6VCODVuKKqVbLeE6ANnqwX3AqEqslFpOc9xdXv0RDD3L2WXzWG9tRSa2X1ExxLtGaHYqYXEPyJclLsbDTO4JcAMYzQ77qYuNT13PYSyDMFOcfiv2ZGTeo+UGccGEzoP0gzXgHAWTY4jBPDzbUDifQpWcXf/kxhjQloa7dvsFVB5OJN04CmrRcR06+lWT8CCctmOeLuWrpU7+85HIO4DYYfMSjJmTfjPzHxAfibB5aiygorkQqXQ+6AbnPvnHpadCANfYOoLhXyC8dCxSgEwcdnal9xIV+YtzAImTQgIHS6f0aO30Rb8GTuk+DFWV6M9Aj1HbybV2+bSzv906Jp42E98vCuyle5aAQAIaX2lThsSj2iLCOKCy5xoDn8IbvGV79I03lRmo5x+Rg1UqlAgAK5gLAA2rxOoawurk4SeaYt9bpbqUvBMzaRQ/8AbtRa9qfiga2HdzOncd0JW2EDVbagcmSPzn34JTRYdsUTAGmgSqjahAbNAsTBgiDLN8LTIIKU03nlNKcxT2zVk4r3tsMuRR4SbQ0WD7LaB42TQ7JJkEANBeAl0viBxGEV+EAfVNTE8s3xj/tVkrXFDdDlXF2TL5k8myVKTynOSrmKOoecd0NFJGJhnba0MbzjrZDEZOLeLVf6Jt1yl6T3pFMB9ja3l7oIoBc6U1NK0DOEO+pOJolxEtwXpU1iDeCDVUybzwRBMeDxDAaNxGEVSMuAqed1JvWjkO5CDoD2QqghN9wSp8mOPHBEArP/Z68EIAvd53m0eUhcnnZZZQDkSiAEiEAoQa6DR6L3qDymuUz4Ojm8XRwDAJoa2uDdAAKAmD6ppOK+icrDdxFsfoQk6hjHRbbRYxaBgrAfSY9ONsy7vMms4/QmeDeOOW3aD2pIXnQKU4fTTTli4BGdwgL8KkHeEnMLKcKnqOWH4NQ+k/yt/21HXsPLabOuyyn3Cp/Td++HuF8pQKJu+H9njZ+bY96j2CmC5Il4m4fIzM2ym1JXfShOb3kbirqkl3WaWQ7AT/n6Ms1XEpRtKH5xTlNcLDzEqN59SjHav7QtBBwpw9VTZRPrZgtq3lkPbFHkyEFq3lXdl6G44aSEkNesPFC1epmTKRX3/JUsXUJUQDgyXtCVdyKkkEA/FgQnwagVjhVrMZRp1KPrutyeQUikb2JxfJsCY55ydFLfllqaOM+cpZKp4m86ci05RqCb9+kS1tB8IlNk2LaiwCxzQ64qkx3CPbhIQArNDWhNQbYqzh4D0YFmmdjBtiB8QKGPU++pzivre60Z7xVMID7qJzagdgUCpJXNek8V03X4XG4pjHspAmrLmcUwHIIIP+C+XrWSIMALMNOfqEtqEgUQMayelW6DR7r2M7hKIxmGYBEABwDgMvkAAKwAzPu/DmTdvgeIoq8BmQYx9YeItSfB9XzbTnYqabsZGlaiysgNnh8CEBwg0dDlHWXMt02CW+i9Fe6MTgXCMyguAggXR07CgDMQTTT0ejEM3CcbjtMQJmVNt22Fk9w7+M2hFXC6SSnQwmOzV67CcbEX0sHaHNSfkN3Xyp4iI6ZgBRhkXJAxbZCguow/yJOs2uf87GuLhTAPx8xjRNySEOzzH+z51TLVVYU40ePiAq5+BvVqkpj4o6tgvJRrhpL1ThUSXSP48shsDXWUbmOqoSgclrRRtiAJpeccaFyASCsHngRoKlJ3jkSG3SUEZCghF0E4Plc5b4tQFy6lxm7Km555ibu0uH1S1yOSUwoWsxCyDfrCWTka5CWbmjjxclyi1tY7y0LQ4lxxHWrTvm0WgQ6Y0axIQceBbTpo5Ye2Br0IgDdj9jbXuriLrEplDUhjBTIGELvISp3FoIQ+cfY5aO7HqvjPCv3QRJyK7fGCC1x7EOS4py58K9QpdgcyW6jCPbyKIDYmlr+u5sDIQgAbMz0j1iqQYu9ssGQv6mF7SqqshbzAws4RBYvGPOQP3bvSDeR7dBZQbRUBBA07nUYPBQXW7S0FnW3FHesdinu6HBxgzNgNIb/pIP1Jx0zm04ZcrpJxoJOJYgjjD95WdQgyR4FwgQc+iHJIMiplCZwNunkG/pjYIzR4UcLpJhVmoQQT9KdrUbEsOmPAsqzORYAwBEx2JV5Ok/xypd2jiwFUYuag67lGtGGZkUR0CtwPnkMMCdp2y7QrquKr6+IDOSaWjBN7ChNix5769YCRiQMIK4DEKOHGlG24soLAVDjBmnEE6Tw0PMzhnChjsp1VJUElNCEQ8LyteopXdeKSN+T9ZLaRYAUCIDn3AHhpIF6IrbfNTR8ShCxSNGPFQMsZFK3vwHzdQhQGtPTSqWZ44lt6cZ9emxU3jlMJidvw3U7KIU6LFBJ2TZ++LWxXCpAdBlV0MO01bg6ls/ZEb8QVIXQwmjOTuUJq1wA4hYb5AKga5kefWkn6jQVkYwxVFYK2srGpUUM8gc5hZ03cMyuSwD1YOhe7D6x1/OL4XXdqK5OOYqoQzLpRQDfNC+HAHIugOXFBQfCEADCXxg2wiUt/ChgUNYr3YfeqOUnJ/HGxCYBl1+eIUAAAJ6Hw6Uj4qXY5jjSoLlbtnLBk+eIf1DEVVamtkxGIHUKPuIm0VKqeujzbnpkBDRoszcn7WosqmJ+/eSsYYSlwYkTuw7Ko9BpjAPkskNSjPni/+RBIzSVvcR9RGHu78qbKk5H1sEvg1fKqkiK3RLxbpoXR/ckaM7PTLGXILEuAx2z3Sr8iCMpba2tcCkGT6dZP8Ap2aDXKXXlAjA3NmPvJFUMplF8IF1wovuoVycH+UkjR+wWlKjkP7TPdZ/c6NoA4KjVopkL0r9igJd83JGpPa781BvLXCZMNnjyLzInCgw1CZZFDjH0dsMT6gvernM/TZcio6McFXMUrXM0VvXkI6myO3ZvWyK/Dt1u+YUgkYKH/42H+eoWgFRuNFjP7oA+UAoKSmzkoLhkLwp8JIINPVDwC1VciDOxmaWbi89Yj7Vhaeq6pwrWqVRfqKiCZxV1d1rnaaSz/3ysK2MIy14bhEcp7iIdIGUvPVLCxSJDSB1qx+sw871DRQHA7ULPLXPnT7Usk8igFh9EzhQYPW5PW1KqggEkU8CwBzOX1893CFmnYJhT42dISAfWQURotOo3X8KlHLyqVNgNL/tTq8WzQtQxvm9KVXvNdryRa56/85AJaJZjQenyill8IwBvhUIAxkElhA1KA1j9jZqCJhG1tYPbZNcDqmFU6ImpxUTIt0citK1+XhGdVGrQmOfVyFcrpgvvXuoTIHrz0eYsrE2gK2eSt5ZrbNT6p2R4L1lwzvOc0OIiALUm6bGn0Zqx5WC8gBVcRgpSK09uPAji4mgM7oFAIrDs23eN7zVXls6jPgzcJPBr3L+9S4Wby0YuS54UA95VEGCKejsDESIU8oQtk+675jwTyEmTWIuDee0Y2pEz2MGmJBr6ljhfxglGdNmWVUBBlqBz9DBItZ5lBnWAADAGSl10ymMJUbsQvQro3jeuvCFCKP9xjZ/GypR2UsqEequ3ftpIOnwpiNGNQADt7LYdhQAkViuZ6Gcm/IL/BZGWWL7I6RLYTKn0Kl6G5y74q/mj72WcXGG6ZciSMVLVZH7Ppwxy6hLcpU5AXdQvscpiZjW/OKlz3YJV5gc5VHfvlXxi6G6L0QRARLWtraWlBV8ECMyj/ZMdfRDfFzxIKIUJ8O9cu38SGxMKeawabfQ2uJ/QcGqRBLPKd2abLwpgOQSQOiWFyglfCeom2OS5OvGt0wTh0UzmWPYPAxOMCBjdwsKLt9JNXgQQGd4w1Rtx/cFoEP81+Og6GPdx0DB7LcoIMz18TdnefGWMgCiFUBCjmzpatnKxW8ZvjJ8cNATISpa4dOvLONsU8LMHAhBxpXoUAHWZaL/URbFQAF4wONIcHCNs8Q9cJLtRLpyfmWgKSxHGA35yV40yzgYA+K9sLSA8pj+QqeLzY3Oq6JZQhLcGXCcABN8lZ05d43Qxfbog9SwuZfnxYThsFD21RIA96aozQE5KjAM9w1HygxCARMjgJwwESCQvmVUmJ+j6MhrBrun39QRHaA8f+EFJe7IKjy4t5ju2eL4uv0sIgMVm4S190DoqCsAFAWj8DyhHEowFdwcgaSsF96P7kn0WFw6tck6Os5eA6CYJWFKhiKyU0YbWRekN5hX2pU5AXoKXifK+/dQG0M0MNdRgJo9eG9A/WNcssLC1NeEigDbJzs1OEeZy9bXTOzoBuv2jwo6DJ/AdYQbdZyR+ynwYPNpIKSYEvg5g9ZMPAsiy5ekAGylEfqy5/l5L0rcGliRa9SNcyRBALNKs8vP9r8VgP4gCgOAflfYdUBNul2CykJKGrVGXw23W5y2RGCim3Dp66cDVRBQCcHqzLh8t5pV6fk8cF9YO+10QylVlW0wrADoYBWCkA3T2SwdrBAKYnonhauOJK//e+jHiFKQygZZzToydxkYCWwjGo2xQOaGhsMJppNf7ySU6mAif22ZMMhajOw14+km7rd6N7Rw6PdVUZkpac5W3C4sVZyGvuZpFvjkd4LAGD+/iTghAZHMgSQFwRtFxCncaHl187HoJ+q/gQ8R59rI4EQ5JztOBq2xap4FefA24QZm6u6t3vAn1MRdAOgRgpm4NDlNueUylcACgqVMTizugt/pQa9HFYkidGoqtvoPDjE5CtIC7+YLVtMa8+irtmKgMEooYBmEIsrFUJYj017JIACI3IAAsqYwKO+RMRZSJ67TANBFayN/bCuecNsyMRFQ6ZWp8W3ZK3aVehvAhvg6CtgEemUXHVE4UwHIIIMroDlsgLmpJpHPfSAZB4x9UvRgmf/TJiUTCKj8deIXmGAulJO72G2e6BgSgGQquEAsD5vdtuom0orESNhN9a1vaQxzLgBRHaNBIp5YpEUmNrVgpnYYtZAzBPSLyrQ/dCbPC+NU5UrMF/DfcN+MfuMFuQwCB3ul4QxBA2EaUHdicNOY0iZ8+OfDQYMQs4N1bPeeFyHSoIgQQF9O74zcWtKA5KjxJq54XSgObZeB6rqUSIyLWmGu2ilit2hhjncaIzv+7j8MmBIDrQd2QAccJXnkUZ6fV2EXNsHaiSiyX75rIt8RiplNH35fKz2Gskbv3PH01tPE8hJRWttKpE0sDxvRxUhQAJPpScSJBjuCPqOrZbYKmJkTzEfFEg9d9q1W5xDkUQnQrCTOxlLnO2wgtH3Wr8jYe3qxKE6mvf0MVJ0QD5zv26HPNKfXWaVPuY3Z+/V6cmZHEeA7nn+40lv8vrt/igx3cHEkJvIehKdDBwxdnU3mlN+m2IGFZdPmkyGl+IiMCEJ3TFKqsMr5cALka8wZo5mpleeHGcSCvNOYtTy1DtXfrbjVp0xc2kosBTHtVfrz3ZTYEgM0wH550K2IUSXghpTvgz2AbbtdOfhtQHHWaFGpEEM7ggQBsAz3sq9vjctJpf6maJb/ZxcKjjoIdxpk73DdrbW1lr9nHIACxwegJF+DLUDoAo4TkO4JBdERuYSAy7BMbOpuGyOsipClWCG7h5WksSAaAiHg0S156EVur3LzNheW6sS261tdLyooMoABKF6SdTcWiftzk+MQslxaLFqZXS1LYEiiT2Je95VN+omEmsBsDAiCvPMDta7xEnW7fGFaavXzS+eBTDig8UZ5ofeUr7RD/dModJevrPanrJdBFEh2hQjIKAJ7ZUS/2+S4CAAQgcgHEBmhrV5HhEnWyfNkl3/XIYL8xoljfuApSDIYoj40lRsunEGMYMJrGkInQUvyxKJ2+AulEFu7i61SxlsG1OFsjRSAAQ2n7dLgjNIy62VonPGCvJv4HOYxYdW8AgGgb/XZtA6JGSdpeb0i+ermDLrClNPfpW2Q9u7yxWuu6E7eUGLW826XDgfxqN2+NvOWRD2kVy4MAftTvUiPsOWDuGYgj+kHKsPaCFpHM+QUUQRqnVMOYCwBfRcKb275kePZ4qcVgaFpKTwHaDA6U4pUpgwtyuvIogAAEYI/OcDDojOMGpm1FtkxYou0cmpN7UTbSnYbC6z6onW66anIx67U88MfruF7wW4cAcG+nKQ9L2QUNqTDblAyiIeIBmzhg77oXYHSqlrj+jooEUBSNrTAlwRUCAFgXVQ4gGKBAwkMP0Ml/Yv+JNuIDdGjjPrsnkVFRz8RJZPHGi9f08rsBTS4hsTYvApB4JGcuAIQAUoZsl8FcACDsAvRMEGaNHcG+w4SlkJ1DR5HmCktpOkl1ysQS66hOOjt4dR8EwFV+6BDYBwEYNp5hUYjdRF73M3YWcZ9fzyEdxRqMHp0XBeqZBYFox04DUnafwmSU0njKkrHnK6VW4XEtr5jop0QNsCXPSVMwShKUUprJ30gJEABEEVV+1O9SmvVMcxq5TiVxh46gI/s0lM49fWfOMeVp4053Q4Tz47qSQPOQG1EA+J4KGh/UiTIcXR8E4PRgc7hVetHEIfv4J9Uid0ghxT4vWiMQQK1Ww1dknLkAWKoqeenduDMhnpKS+yLIAE2Mr/JFWSSGh5aDjZxj0ClY0vSjP7ClBfXTYgYxYkcngQ82BCCqyJrmoUGaSOdSf1QazYpyWnPYzbxoIpnKmKAdJ1aWVYyH63KNPXG/sduM7kARCABjXXQIAGMBzHm3KLAlmRgrdXhRydOXc5a0AdC6hZ2rwtovr4TUM9K8fZVbPgkCII8COiAAXQPYy5RqDzvMRQS2cJ2YdNYd43XizhVlY6wfU4UVltK8HVHKC3caHf7yAj4O+OU0noDN597TY3l6MIDRMRTz1XL3SGMCqYXq6kCeDMOJ1eIlnXhIf0wmaLprUTYu3LFGl+rvhW8f1DNu4xnFpcqAZaBzrw/i8cKWypAcRLrCeIvRFvPCwq2GEogHcz+VBwF0/vXFBo2+k0ZDzYW9tXRPD5p1OxuEsvCq1mxWz+sK1FEMXwRIEQXoEfsNgR2FFJKTvfhlIPqXqzAmH4bxB0xmUQAtrW3V1lqtHe850wvPxiOIvigA241sb2cNCg+FvUZNLgwEHSTbbIXNUg1WP3Gl8ol7LT2exeTtNJG787YLnoZFQ2Hj67zQLKdIWrgMNSyQhKheTiLWv4aXIdtXs9h0zYAygwZTJzgnhbTpuvwaWwZGbauFxhun3aVMRzS5enSmogWSZKycVlKhpShJuchxnzjlaiJKUGIBf6e+JcNyAbS3V3l+FvQ04IIx9cn5Lf6mFVZYwQikd9IVGLpAAeB1QLjbUq1Cih/fco/aA4FZT5mEsKmQyHijmLE7mxZO1DxNobsYZR2yVuDMNsBJA2ZFnqVcZdd6dHE7eoxsuOI+a4G+kUxxW3oUr74nD/uJQEJ0Q0ll9ie4+vIPXxIBh2ldh2iFb9LF12mHlL1EoqLykNhO0WJG2j+eSmz5J+0wyWkUOZaG5Qn4NIxPf+dLpO1ZiYEFmsvupf4XdWSpEUr78kh4HNksLIZCt0cgAL92Nn6h/4xu6rnUYLRwtIC059n/4+uGwsYnx31JxyC0rTgEkERauJCPscGLT0UgALzwTDNOUbl0UuLGntFwUHX4X/J7uIxPcQRtMZAljiH9xnUVA26nIXl4zu+sgls5NW6iG4xvjlTFpKkuvFrjFaMLMK+34Cgv+8ilCuOk11HCOy9UhDw7RiIEAOgkhsxklQo+CUltMlyPNjwXEY3gz+nKoQ4u5nbdGyrsDW28Hi7F6/pJdy+ZTiw/P0sGWCIE4KeBamXAuVTmE3aj2RtHHdJyjZHeemSgnrpiiktoIi4sHa1EwKJAATAY40PfxNDsRJL6mEV1i9vUVzddBanMnUH4WNgmTPP/SSPgzxtIMawFwwNR3+k0JPr/0GC6kWmLx3IIYOktmeUQgJv3KZoyCQIIL408b8+HhCShnZQR1SGHjickoMelBgGs+auLwKuV7xHg6EI5Ku1oGeJQ2S9qaO4JXEvXPyHF6Czsx3tonnYjygJsHjDgObhCbCI4t4aPLQTUOsKCpBgeHIoGXGPkTJaR+axBCNFXH5/siREFTDvSCJhxIoe50XqtVmttbW1taW1ta80yMwrACQGY88TPjvgGaZMjR0OuHkAp9h8qHzJu3+a2vKEKD1DiLi/SN+I1bCPs37cgKdJPy+BshlFDorm8vK8bAggFAqUoGpmySlu2yO+UFsTydxcFcbKVQ3LDqQXjXfgTQTv6kBacNOTE/yvNgyJEsygZUQB4fQZAMZZQnb8OwE5uIYUkuSOKREDXQXXiXPSm4goKZ3yfipcITY2qnYvt7n3cVHSpMkHZFKiThP0X6LPxVVCWWtva2Gm8vJZfPAogwSHX3hSQfg7kBTDmmjJW/KSmMrBgIbQlOGPeX6P60FlTgRf1ib2kuZxWGi9AddAr59qB+9RJNzIvAKyHfiJx+dqurX+vufT0rr40G6AujcmnnRrVbYffBDuCkSPRI4Q6WQrVl0MApbCxUCMdCQLICTQXGi9W0t69sptK1JRoj4UcN7G5ODQ8taaKD6cEO6R451JFMEMyTytu/VyizVNZk18EoO4v0BfYwanbwzWTOM6lsbLKiNHcf51yfFkgypJQSWqVSEXpGgJeBPCmA+T5XVmCBOgOiXVYwTgqLIsOsGb805EFRNvHbYEPaU4FWZMWpiU9Nm8UgBMCAMcmBQIQw5H+vHd0xOGnWAF+beDraocz4vWllwUbuQ0B4PcGYQY/JVtE1gCNbAVqmFKIiy9pLaTfsNdojYq+LJCw6JHORL2s1LynceRbMpX5CybgspFGncT7LFz8XhctWO8KAiDrG/UbhQBAFM+54LCBa+rUVavNixe/MeOdv9307D0fQKt8Wnbv+/JBnb/jHMkX75976N+v5T9BxEElW7nnHr/8wy4/7va9/1zxP/gPrdXPPl3w4ovvXTvxtekfsi/OOf/QAUbXsvHZT1y761VMgR986oEndftPs8/WavNXi998a/ZN4164jzelfSqVHx30q0d6/Y/88ssnrhp/+BSbbnM7PXvU0P4WPc1ftXw8Z/79Dz934bRFRhNDT95/ONC2eP6oYROvN37+2c9P33uD3uuu/IP/boJfmhd/Ofef8x+a+vpFUz7Ry6575SVbb/dd+d2cmbucNn2ug8+r7Des59CNVumycrRBWXnX3s/ut8bKzilbPH/0EZNMmqGkVqs6Y+Jd/cZ9rrVx6F4zgNz573Q76WmAk1rb2qptbe212o+6b3LsgG47rfXdVb8t6Mxamj+aM/fWic9f8MQneBHgkNMOEjO7+P3zDnvwOtmBFNuNb7nmF5v+F/t2wStPbT3m7YNPOQC5PfqISTfwrTrr3Wv6oNXNAbZWP1u06M1XZo66bsYM59iZTK98xsj++/1Y/rxw7mnHPHyntZBHnDd47zXMJrhIfPD3R5+/eLrOlkplyIn7nNDVElfewKIZL/Qc/aZcS6sMOnTzwRut0nklNZXz/vnBw0+/efFTn7hVX6+dn94XR1qdMfn+gbfqvQ/t+9o2MCmzNzxtuq7wV9pi1+6Hb7Vm11W/tTIsRi6N/5g5+5a/vzLhPR+PyPer/vS4/brvvvZKQpjbq82Lv5z5j/cfnjhj7Ewgo8fd1669lrulhRMOuf9P7Keu11yy2Rb/zbkx88Wtx2iTU+m181P7rMansuXZW+847CF3Wwcd3/+49T0cttrUm9ApnD97t9OmzzM72ey2q7uuj/bt4g8uOOaRsbwM8ZDX+etfemyrVutbvc94hq5Wbhj0vG/sumvziu8+OXb3q8VJwEjUMO+/vd6JTyH86nDmCSJgWgj6aZtxSOCzVZ3mCuRXTpj+0oosExCA3MJKG3V6kEWZXZptdSQIoLRxhk55wf2xj3ONzv22cT6HWxlc0AFYTfr6ymvWlsanOhoyFYT0lRObhPiAxMLFilXYRQADY3Gb1EgKP0sH4dDmSZ31UqrdZ+uGuRA+MrBXI5G70GGDfhjB6JPZvCEMAOrCAR+3idTHgQHTX6WY4pmF6X35HJsAnCUBCC8R0p8QEkFvb5oLxo4CgNHXWlpaW1tajCgA9G1A25qZMgxeyH+aC9KAd8ilVRFWZ58x0YN+PPM3X9ZxJPPDXQEu4xlLxBAJA60xiteZrM4B/6cpqjD37MUckXO9go8ENGU8U5qgQxKQiIRWiIynl3Z1HdrEXPYZciASBcAZBP+B0CEMBCCoXO3sMYf4/PCs9d+3/vnWk16URAcggMXvn3uIhACyLFu921+H9+i9uvQAdf7MfeaB/73o/SgEsNtVrJobAsAGF/+/6y6+57zXjblY+YyzB+z/E/Xlglembn3+29GNXxnorgld8PYbp4587gny09CT9xsO/t7i+aN0d3r7fXc/u/cPf+BkwFcfX3H43yFuTXy22/nJQ7v8AP9Z/WTcSfeOAGhDCUyXkeftsPcazhY/v3/MnScQJqiWe/cKQQC/meyGAIxai+eP/tPk6ynUcuivZ4APNP+dbidPYxBAWxuHAP77oON+dfpW31nRsyI+nvnKyWc++ziIZZ8+LxywJkeUWqbfdONBD+pRWbvt9tz+a/BfBYJjQADXw663a28HBIC9ty566OZJxzyyyHR1KpXKaj0mnLd+V8XOL6dcc9sRT5p0OyEALLTg7TdPP/cFBJcqWTbkxH2Oj0MAnc88e7t+nql84IK7h7/hYp8GAWTZ4g8uGPHI2I+oOPZ9VUIAG502Xf2w6s///PvNdl7VvRiz9i9fmTz9wNvZevR+Vu16zambbbGS6/fmBZccOelq9kujIADDdx18woAIBOA59qhlPe6hIEX7J+NPeeAcwkDW0b59Xu+1ihrn4g/GHDn5BvlvUKG1bXeackhnulpvHn6PWK2gZ9nWvs2DN/8cIIDZj1/T+0rhCpyLeOv7M9f6wxTnq73GDQJfGKDhVaZg/fb88SOlhhvotN8ODgHUHRFp8njJxFaEFq/67WsJ+tsYCQAAIABJREFUAXiOo3mkr/Lv0hhklNIMswSj0e0nUsAuza4uROxSrVT/GVh95Fc673UJ+rHQlJh7y4BWl125ygQbWfQuw5G9jgo9VTNCDHJMbTBa2CLGiGWgUQAKAqBZkgkrAc+Qo3MpesOzFLwTdRxjCoICyDd9N5JAmou96l6Z7Ezu9yLURPgqJGgfLgK0NGsQAIYAuCFw8i3QhjcmjDFiEAEIB8VEYGunl+4g0B8yAqgPhgDIiQD3ywkDG9uDhgLo1zZyOc95V5Nzl0qRaK1MWoV02kJhC7jGpcSGQ37IJpigyNNJdJb091BgEt3YKZEnHvksX/iT7/+JdIASAsBUFzR8WiiHWm3k6IMFBFCtNrfyIf1H04roL3zwzv6/fXQajJRCAK3V5ioZ/6L3zz124k3iix+dc8EuA9dULkfzV6zoiv8F3yy679xb//Aa+0tFAWDXssnZT93wa+6eUggA2iFNsb+b33phoxGvaFOxWs+7Rnft1pRl1SyDPp2n9Nb0KQgA6WlqEiEMvHDz/HeOHT4VXb6hJ+93ooQA6Il6lz69J+xLzt6BV7Kp5rdf3GTkq7TzvY/fZ+RG32LfSIJnP3ln32vY4SrKTN9jB47+BS/DivGZQtrmzOx1unYOqRrv3esZjAIwpuzz+WOOe2ScU4ZpLV5gwUtPb3fhO6rsob9+U0IAG5w8rV1CANsPG3jljt9X/j/Q2alpRXJq+9kbz+w58tV5bJlseOM1W/bgZ8Ifv/Lk1mPeoQtEOfwL55561OQ7ssyGABh/du3tGCAV4Kxl+i33Dn3gc+VJ8nXR5cA9H9qFO3uS54tmPL/leYbzXRlx3kEiCsArErN+f8o0FAkKATRrKyRbMOOF3he9lVUqux+996jN5FS2SxbB4fyct3b903Pa0TTqk147Pb2PFu+w4JXpO148W03KUCcEsOafRupwQ2u1uZ2vcWU8tzx7+4OHTtRjCohgHHf6voN/KpezXn3Ba9N3vBBoIBAAlFGfz+468oFz2D9DUQBZr52migG2PHvr7YdOdopmRiEAi8Mv7nbJ27gRWfuaCVLMmHzTwFu0Xo45ddDhaxOshEMA15Ptu71W63/8vmdvrK/Wx2/pdaUMERKmwPYP3bb+OrztWY/9dcfL+F+12uiLj9q3M/973ps/OvYxPCEEUmnaPyALvu/UqZNzj05xL32IuZu5jf92mYEAGs+KJd5DgyGAXLaV6/qhMLrzteO2qlhcLCiClNZ8gTDGYWe0KY8LWU4gKu29eOSOJ64hpUHP8AuYtaVLfqVLv0uhUTrl2v0Pzwi1sH+uUB3Aj6zr9Jeh26hsyDEHS1qeqs1c+hIyvQCsQADSk9GZDfeKAno555fuUboRAU3INFzAk7HZ4B+g0pC8zJAV2CNbWlpyQACGIiCSIH/RwDuf06VF9/N/OB7tg0MAkmLXua+rccEAnSe9TolNF7Q8i8xtSST05QZc/F0nNJlAty0VCZXyLdPEBu1i5Yww0j1FlDAzKMYuinAYGRMkHoyQJiYSCKhZlmXK7503c60/PMHkf7V1Lhy+w686C4990tnjfgMeq4IAWqb97YYDHnBrvp7DBty4w/dgDM0fvnfeJQ/f9C7/x2prHrLHJgN++P8OPZf7q5XKORiA8P7bPz/BOoHlZQ4+5QAZLj7/vMNFuHjlZ1vcdWr3bjxKPOMhtZRlXQ7v98h2nIB//vOJ7/1ke3Zc3TL95puHTIwwVrFi/jtdh0+F0l16bj5in/V7rCIcg9lTJvW9Zj785IEANrj+is3Bs82ylpcnTj9h3LsQJ9x1u81+s1OX5kfu08e6wfWX/5KX/3LKs19utwX3S+e/0+ukp0l08RoXXdBrFzh5/PDdEy948n5+Jt+l67p77/Kzzm9NPnGSZ2jKmW95Ztz4ob5iRm0LAsiqC+/8892nY6ABhQBOmc5eaWltbf3B5vefv9EGIs68+YV7Hz/qurf+xVvuvvvuVw9e+8cCCFj8+JU3H/YEkz11F2Dh3OOPmnyfIuPnV122DZ+4TERw1Go2BMBOZXfbVYY5tDwz/tahEyH9yir7Ddv+t1t/V1xakVcehKJjcr/SyFH9wbef8ezcH27BQzAWzx+jh0X8Hw591rkSApg/a4OTnxYi0eOXZ+2z3pbfFyLx7lMP7XktvzBDowAWf3D+UQ/hAbIaWWWNC0fvvDNM5UfvDf/zUw/wg+jO66/Tb+efdnn74eG666s0ivKQZWPtCyf85f4/vSn/6YIAOu/T5+5eEpT5fMHYcVMveAZc/e/ve9R2x222ksBrFr7/pz88NsEtRBvf+NfuG/Nyi9555ZDzXp/Ji62/cfd9e/1w0d8fu0AQoBzsd5+6GfA761MqBMCj9G8IGq+azVPpee9167CrCu1ZxuGP5tmvbTbiJXKFftNxV260yX9l2VfV5v9qYiPm0OF1UuHya/ndb7x2y55stS5+fPriHXrwiZw3c9vfPQaiLg8D/vexCd0AAnjnkYt3uERw4vxLjx3Uhf899401j3rYzW/4lmxzeGKR4vMbbRaLDggRVt9vHRkCKMDe+pixhGs3FgLIa/uYWVuE1Cf7UoJ53igA+iBXlNFOs99wJ1UjThrB8ndywSgf9rcTPG1FbYrrTgbvmyMj0spkV8ohv9+XiTK//gKVH/W7FDWmBvxIBvnOVwUEQKh3BgJpKA5BApB0BxDimsgwKEU9UR9ToAy85oUQABzoQbpvygd7vg1Bh9a0YvIfpptqWfu+sXjHiMLqdOEci0TkL6d6WUEA7DKASgeo3B41JaJF28+HhQrbtQihl364iOKz3HLqdNGYfrHl656/aoQgSjT3IA0uEK/yWHkr9N3ITBVR/5qhLQRWh7JF6PTJ0EGUNzGimPb2AbbacPxyIkwj79qIwJGpaGVsFCa1BlRcytwE9akIKeGMEhCABJ5owj9I7+nTCfzlQAcEIAziPfu+sj9c+2+Z9rfr9/87H9Xue7x8kIjcnnbjWAYBOPKtrHfN5dsJBGDx++ed+sC1NIBc55W6g4AQgM58lguA3AAfJSGA/4tUOHv0weLe/vtvryfddU7lymeP6g8/zZ5yx+Ur737+puzIrvntFzfWz97tiRo5akh/uPhNIAD2z9U2Gz+C+wZZlsGlcf6nEwJQx8tZNnfqI7tcpRx5twSiv81c0E/6XrcBj05nsf0nqth+BhNsCZeo2WH1m6lZuXv3ekZclS8EASxY+O73v7sWd3WbZ7+2x4iXxGAO+ZWMApi1wSnsIkBbW9vmvxlw89biVv6cx+/redF72qOAe/abcXAX8Mmb33q++5kvM+Hp0+d5cRdg0eTzbj8Gx7tNr6lHwM2IL5+4+pZhU9hVwoNJ5gWIuWBKVaUtaHlm/C1DJwplVsuy7Y7a+0oZvD7joTv63cgDAUBiV9v6/jFwVXvhnSe++sNTt+WZDaovT7hpv3uUXPggANbIapvefNaG4BhnC+ed8btHwX9WUQBOCICtxq7XXPoLMZUzX9hqNN6H50pe136awCAEsGDhu6t8dy1wYt99/ddnvyKiBhwQwOrnnbtTn1U5Ze2fP3DpPSfp4TLkRL36yt23HEgwGLI6Unx7LQqgGARQU2EOLc/cchtGARhmjKJ58QfnH/2wuKgvZxZSQgLxMiZfikRtq7/fyIPzF386O/ve2v+dZV99dPmh9/8FcYL+e7y+16orZtncdz78zrqrMVn94v1zD7mfXXPA/bhP31cGc8X4xbyzhyz49S0bb8BWx2d3n3Xjsa+IXHe8350ev6vbupyMdx65ePtLxHp1QAC6SnR47Pp1fWW96PorurvZtwXLOZzM+UZAqRBAYNDuoxxb59NvvkkQQPnvtOWFAKJed3iyxK/as7PiO7akct3i95t8TgnzjVS+JKpXMsO+I1KWz/z0nCDyfc7llfp5GlgwLiY4x0hdn6TZK6MQ5++P977MzAUAewBlkLSqMQWLFj7PZxVDavEnEx0hkx+SePu3FBxFThvnLgW35HKVmwHQyRJ6w31I+G+lE4MBkKl5VqQoa49OOtAOW9/Rfp4ujQ3MIa9OeI/NUmtra3NzM0IATU1N4M+wMH7OIvq2AUR2UMrIZRDtij5NvWv4/EgsyoPxfBqVEx+ilos7BvARXSqqU383lDAvHGhFSWBKeVArIGBgNWEQTa6h0bG4USp5ZB0dtXPVx2uhcrCKGtk0ok3V+UKSu31ksl+/G7dPUI65FuArAZODWCwG0WpqaoJrLyRD1cy1/zBFCN5Be7+7O5xUtky7/vr9J/Kp79P3JQIBHMghAONT23bX6Uf+6If8W7zz79NJJgTgEiMTAmAC+D/9D+wxvNeq4E8ueGnqNn8m9/y7b//w8LX4Sdundxx/12nr7PIUOJNffXzR4X+/IjijI0cNEVHfBgSQZT2O7n+98Ce/nHLlrcN4iIAGAcgD5BNHDB4KSea++vjKYQ9od/5dybeGnXrAb3/O3AgIRD9BVp87fXKvy+dLCV9pxLn9BG2tnz906+O/e9hIKOgZmMqWxz3k9CgAAA7mzzr9w84jNoGo9S+nXHv7b3isRo1AAN0BAqhWR5wzdOCPYOAfXDzo9tHyyXE5q12uuarfbuCOLnr/zGEP3MRkaqO/Xb0FREzMfebBHS9+Hwrv8YdB50Oo/MK5px390B28Ek2+qK5d6BDAwXKA3BXcZPxVEriZ80bX055DHvX4Tf/re/Kr7TzaYpPfDRwtcKKXNj1bu6OhcgGQKABQhFseude1m8P9+C+nXH3HkTxEIAABSD6sdObZv+4HSFPr5w/fPuX3fCrhV1T7iFwrpY0QwPzZf/pozT9BLHr25ZPXTzgKgmAUBDBrw1N5LoBKT7z93vzu65ufrQMAWZZ12+7B434EkemL3nxu6wvMfBn8F3V0n/E4gvNFHIFgpzQ5UpACLQpgq9EYwMDT9/TeReY71CAAnDVgzpDh+xwP6QDJRX0VSC8hALi1hxF5/K9tJ41bj0EAX7w/6f3Veq/bBPjmfn8XfD/6rMOOX78pyz6b+FR1122+z7r4Yu7Ig+7hOUnE5+iRR5zIIbrPXp+6wR9fPv38ow7/GftpzpN3bfVnmhNwp8cIBOCMAuh89COkYT5drpv5lUql2t5ezK4z2l+S/zSsIM0A048uAz9JCfO5RZDIQH3IzpkDAvi6e/7IH8VpHHJOx0+x2sSqwmanfVTgmdLwKWmiAOdtJAqfpfXreCovraIhw0s0N0cBCsGj8lTULoAVajxfJbFR/mTA5UQ29UNNedgLBdB0BoUrPvy4jL2VzX1r3E5MWqiUB50e+aO6Bm8WDywA0StxgHlmC3DC4a9ae40jAAoCEFEAMBD58dJoJO1DcpEq/RtnO/qX/gQHaaCWOkZWSt0d4ePLBdBJujRwti+u1aElJXkCO5OIQeIzjYZCLcvaq+KysXG337lL0RBrB9hkSXK6ojH3pAQP2316YIczoGx4FpozCsYpURRbSSDQ0Z8XhpDS7qaxrFP3nChpqmYKHeD7oWl5i8zA2tw7NMotV1ZUVpMgAFDhEAVQqag0+O+/tTa7CPCDHX610Sl7rrPOt/mIP51z0hETbwOVryAAkxmfvfHMZnDGftiAWTvCLYCWaTf97SCECVwYqD8T4ad3HDDhVN6KggBcE9D84T9Hj3n0ZhJo0OPI/jf05GfRH7475Pgnpmc/v+pSSLZfffnOGweRM167vQAEkPXp/ay83j/78Rv68vz1FAKQMeTrX3/pllvCWTjPli96kcO38MGNxl25KY8vqL484eb97s26HNB38s78LsCH/zh4+JPPSCq7DOp7b+9V8Jr9ovnz7n/gpZFPxoAAZ8J83uaiGc/3GKV8MI0bWIv5vZ9e91cRgJAtmPOb4x9n994P+dUbIhfALAEBtK1/w5Vb9ASZmf92zyMn/cuEALIjRg47vTuM4NPb97vjFL4Fq1wPH84efNwT3HNd45K/7NaLw0gLXpm6jczjmBsCqH17zOi9+64Go50/4qhJMvHBGmPG9IbvBc6y7U5TIB3jVx9fNOwBlrtNftwQAGiu3XaZNlBczn/3iRv35EH//nSAyq3tvG+fe3rpU/ngK+dO/bcNAWiTQiCAjU5biKn1swX/Omr4FIbMkCiADXk6wAq5OzBv2j278ewS+oe49/Nna0kESbl+x/aTiAMT1AXv/Wvs7a/IhwCwnD8doGrZDQGITaf3LtPEkweMV4dMlkgz9CANgyHD9/W8ucAu+wyeqEcBECy/VtvuoVv5/fwv5o18sOmE/quvyD357n98mZf65d3jevziv7Ls3+8d/eJ3Lt2Jr8Ev5p61/wQiD5vfe0tPViarvjDusj1vy3582KBpu3NJnf/WwN9MEneH2L93evzuDTAKoE4IgD4KWGyrtea94V+EIAD9ZI7aRW5v3G/ILocAGjiRAdOd8j16umm1E7CEQz5L8lDTLe3kJlMKLocA4JJV8ifNNww3B3Nd+SmBADxnsCLKzgEByIBYED6Z4M1CYlA2YxIvChJZ1p4eAIqdw6IckfEtvBkeBUBcC3iEqcodAHFuKU//QhCAbF8c5Eoa0P32/aEtS3P4Hudf7ysuFKaJTF+e1PaI9vZ2TAdYy9rB54GLAHi9GSav1s5+NXQK7DG4p4K0KExU/g1f4RkCNKJjSx78tL4tOr4F+paNFT+PXEsiW86QA0rAybOGZot6fKJR6qLrPw6Tkd4Cjxs1yNU3hupZXLRUYGcCtiduXSi0kAmQ6jSEAu0oAIVsUlysUjkHI+odk9cy7eY7D7ifew61WrZ735cOhIsA5kdBAMMGzBLXALibF9QDIQjgwLsEBIDh33aviz59YuorI24WN+25hlzjfPTunp2086Xs0n5/mWyvedarm5z1YkBEQxAAeSdv9pNj+17Dmhl60iBMByghACNi/w36LhF0ra3HPXd7qd8PmVv81cdXHvEge9t2tS3vOGc9uAvw0JgJv1P56VYacsJuJ2wg08jxphbN/cdF1z45/h/+MdUJAfCD1ocV+lCdMfne/uMWUQhgg1OmZewiwPrXX7nFVgABzHuz81EPVyoV2ExRbTghgGy33eRdgE/vOG7CqR9mWfcdHznppzyOQ9wCgOHFIYBx4w+eLNYQrBHlwNMXELtv99CJECfy+UNj7vwtu32w7hUXbyVwontu2g/vxFcqI+xcADieXrtMk+8RvvvUjXvyJzFTIIAsW2nwcb2PN6Zy3nuXXDd1/D8k3G9rLfTn+R34h9Ul/+pMeCDQvghAIABPcH4SBJBla/7prO36ieQgMBvVeTPfvmTsi5DIgH8CEICMSqCXIPgTidp+RyNWxo0fgnc6IORMhuur5CCm1LMEJfs/oMACLZSPNbHDI3d05ffz/z2+33sb3r5p96Ys+/S9o4fed3eWZQMHzB7EQIGPnpu4yWdbvC8ggH+dud8EFTq0z8D39luDr9b5F+1z2yiGVu0w+bKNWTvZZw/88fpD2e0W+Oz8xD0IAVy0PVvY7HPBZb/FXACeKADTrmDrSF5tyJF1yq8SltgvyhS3LAcj2gVJits/GvUlRAF8Y0IAXNMetMHC1ohmKPrbKXIgv2QMtpRlELVRjUZctxJ8/fgdhfLvaKSMNU+ZcqIA6nOVdEVAIQAt/l+4zdJ9lifAcFvMeCKLEQSPzum3vUGINffYkAz7BE8a2ZRMbUUFpFzQTLhc4dTytmQUAIsBYMkAakzogHJh9JMuFYvDsAX+6vvDZ8c759DuK2EhaV4+H0KF5/LmzNcmu729nWUDbG5ua2ur1ar8AoQIe26SFwHEUX97OwlcFypLmgXEFDfu2kFvutlhaEPc2+h2rcmJaz2lBI2bESy84xCsQzpyu5HO0QVuEBmXqDi/BNKG86jLQ5GVnFAnoYgavMrpoHM+0ammDeVRhaResWp2LbpYuJw5GwaECy8u4eUm0APqRQCCgSEEQKNXskrl3DGHiEv1Rk9ffHrvLQ/+/uHPFQ/77P4iQgB6evmP35y+wxj25nk2rP+s7SEK4NPb978T3HjzI8eo0AfzRYBP7zjs3hG8mnL8qi1z53/ZzO4w/OcPV/3Wd2Te7gXPT93moneE2Hb/34dO/Inw7kbfcSzcLUfv3XiNz9JLI/ER+PnvdMUDfFBHJEPeuwQCEAeSKpOcDgGMejMsgceevv8wnoEcM5Nl2UpnyZj/uc9N7n2ZyDPHqVhp90FbHbv96l0gKwF8Wr+cctfE3zzoSefeaxf1Zp6ep/1jSFDv/GCtxR+MYTntOl84ZkeRjBCir4f+6g1I1jdfRQEoCGDuG52PfiQVAsg2xLsAs6fc3ueqRT2OGjAW4jjILYASIQB1p2PBP4ce9zjEWQw9aRBMZfPsVzcdITy5SpZp6QBPYS9jqAmNQQB6vvovn73z7iNVAriV+uzb49jtV+9Mn09s/fLJuycf+aDILW8qQB0CGJut+edR/yvSCsLz9YP7vsphjAxP3UuDALJa9v1Bh2x9TI/vrkyD8xZ/Mv6aB84R3OpxDyTbYzKpvwgwf9YvznyW/9Dt2stkHoQZz29x3hvaa7i9ez8rnoFkj0Qe+ADdgxU2f+gfh566geAaPhHCG/9i6s03DiG3k2i0M5+1HR+dAPfzPxm/133Nfx48hMXwL370omsPejwbdtbhp2+4YpYtfuTCqw/c8ECEAM4iEMDw0Uf/dj2+Wt967mcnwjMp37ngsiHg1c+ZOqHHGLwLsNMTJApge5kO8AKSDtCGANyLEa+HmAIRiynzNbekvkczyd7KMf2C84TGJLAxUQDfQOffeoEr1415r9wETDWlLRO8gPRTkCUjwrlMUG6r5bA3LdMex+SDAHyNew4jG8gjPwQgI9ZTOs/BrFhzWhQAFPbl9gdbGVBVGwLAw155tgbTavr/CAfwnpSPZKQkDPj8CT/hTlvJOASgPnwILAqAowB4n8ELARiCbC1FDd2w8Q477bcPUDC+Dx4A2lpefCNPsysVYeNTLB/4beQCQBQAcgHU2vn5vfSRhDwQc8IQD8oee1dA5ECbAf4PU4JjCgN2xFgpaLoCeSxEp2TKvMvGo2EpcgTiShlirSxOHTZF8BIlF5Y4FVjJDib4xDK2+PH3JMbGWqurEc17d+nlhF3QATY5aZZ6jAYCgOSEIAAxveKaDMQQmS/zyQfVmv8185ATpkwHmgFIUhBAy7Qbx4pcAMYyH9b/HQEBtEz/240HTXKkpcExain9TnzKPjD3OX61VX92/gnbixjv6ifXD713NOcSubHvnukZk8b2k+HgttySqG8Sww8t9en1zD7inb8Zk/6293j23VCMSYbHw9h33a7HsPm5szY4TV4EgEbMWJVNb75iQ5Fl0Envwnkn/u5RSMVIPqvsvf8vhm1LvEeSjs4sq9xUljCfBVenfLAW5rQj7u7c5x7tPaubQBbmz+p+KrwIsJ6CAOa/1fM3k/6VGAVA33385+vrnTrj7NEDAJOitwAKQQDfHo0XARbOPeGYh+9nra5x8Z97CzjDyYrqJzcccv8Y+ROFALpzCEB9yEWAGZNvHMBFwswFEFEoq/Tbb7PDtal8/4+/F5kF6VbMmjYhAPJNls17/rHdZncVj+q5IIB5T9+9q3URoFLppi4UzJ/Nrg/I8wxcHdqeuOrqg/fcfBgFAua81fuPz/InHnuIfPtZ9u6Tf+t7rdofyR6qALLP3nxu83PY06AKT99ttxdEbkh+nv93sWfLQD1xfe/wMw8V10m+mDvigLuuoPRBEpljD5wHZ/jyI3PyY3D+J+N/fdPFxxwwjRebM3VCzzGr3nrzNtt8m90COGrIPROOPXC+Iwqg5/23bsFvAXg+/37v6KH33iV+dF0EqFTOv/SYQZB6gcNkKWvRYc1CtcAxohEfn9hN/cWI5QCNBWwe54nFEosC6KD+f8BCyDWnQUtDM/gTbJKoXMDpV6BYARMx2mmZBYLGc5kd1dWW5+2DXLH3dRGAld0QAOfikscjuC782UARq6VCj6SWZFua1JV4OByCAHhhOGCHlLLk7JMdtuOJqP2IK+hlvolKW9vHcZ/6xu/56T5vUES1Y0vg3BoQAGTPp5Hwarq0AXgIIvSIP+1vApsOHU50aDEplNpZvIVrQgDttda21paWlmq1rVYTof6I5ghzAbYfDvbQGEK0b+g7fECvQH9y6Vkr32RY0/lA8VS3M7VcjL/yloRdTpwZ43oh8TCCRToNxShy+v8FN4liFATtpzj7rBKFqSjQlzCt5NTAyyDiKgtcC5JBMfhEiAE4ig1bLrNzzz90APe44HW92na7TD0c8vlVZz3y4K78ATwxwD59lI1O7/nTYfTu88JgcVkADnW9Y9TSELy9vpbVX1SqVCrOrPuM9sP2mgkv/2Ut028cN/ShLKusfeXFkNrd/5nzRrfTn1et6wWdL8BBkb3/MOCsjSAIX8Xnq2vJJDPZWSMP2hve/SJfuu31Qbu/3kvzVSy6VZ4566fOx5+2zZC14Z29lmduvvUQ5xNjZUEA2UrHn7nnkB9zWLZ14YQHv9xlT5EvcEMOAbS2tZ11ztB9IB1g9eMr975lREXcqpOrY70bb+gt0kSodIBcNvEuAMvQ/tH2Y7t3Y/1otwBSIIDp48YdMlnYSUzZrrrFneeuz69UZOoOyNY7PzkM3hrwfmZM+lt/7s//X1beAATQ7/f9USQePv8uuLKhQQAyX32wN/Yg4PGnbj0Yp3LcbYeSqVS6xYYAspWO+2PfwTgpE7/cZQ+YFHarn69vcjI/Z8aGf3rBpGSrHR87dE3gxqI3ntvqgrfEJmWgwFgN9sfV1rvwD7/cZTXA6BfeOfju09kfW903Fh5ZyGZPub6PyqFHUfTuGPHR/M5LG5zxvAS6+f8fNuDdnXgSvqz56euuG/SAQsHhRh5orMPPOvwMdlyfZV/866z9JlxOtmzBq2PlGb4k+51HIBQfg/MZBHD8JrtP+9PaLHHn/Lf3mfirwg3JAAAgAElEQVTfVw9lz1V89NykTc9+KzvmAAEi0FwABw+atyfkOfV9Fj964TUHPg6/1gUBqEtbgd48u45pA8eEr8TflfWKcZTpxx6cjm8OBNBYmyGp9aRCcfEo0Ayol5zGdpwSUqIAUbnaXxqFlwIE4GVjzUUMCwFYShDAWvuIjC1oCrMZ4uQbWCOEAAQgAFaJnSQLEICexGJieeo0otpS6g9Bh1zOsFlYexHA2JHba7VqWxtGAWg5wC3ZxIYDq0L9JP+ya4UWFfkt16CdCwm2Abj+pic7E082VKvVtra29vZqLeOXb+AVAO78qIv98k6HdjGE92dQCGehviXtjq4npbVNK6h4nBCAXQO+URt5ncoMVoGlbWmGIRwN+I/AIiDAzp1BGVWANHeVXA3lKuyb11IaCZ3E1LdHoO7ybJM4LwgBiMMi8TSIBAK4NjPDfHTpPfeCwwQEMP+d9U54slarqQxtrQuuOWHCeR9KjCwFAsh+edt1m2wKZ2Ufv3f47x99wsOJSqVCHiPIAwFw/fyjIwY8tDXkY2+ZPm7c0IlZts3OTx4uvDs9Qpi9f7AivFdf/WTcyfeN5OkDbRHwQgCbbHXfUeusBS2QLH1OCGDLo/pdJxLFV1++9579J3zuO687/swDh8DbAe3V5ladTf/RtCLfARa8Om2Hv8xys3DVbSaN+hk/U/Sf8FMIgDy0FpHOXjuL3Ozk3bVsk+0mHvtjOMJsXvB5yw9WgicDGASQZW2trb84oj99FHCri96juQB+vFe/SYOtRwGFbOJdgJbpU/5ft+3WYPkm9FsA+SGAlYYO7yvzxqlMkHv8fh9I/p+Zd0+yTMa/ZHPe6n3GMxDS7YUANul575FSJD76xyHDn4ILBYUggCxbdZuJ5/1UTKU+TUpKHRBAlm283YPHipT+xqRwclYfdd7O5FHAu4ery+rsXsngE/uI7PpZ9ZW7xu1/r5ALGkIv7sTxXwSkzt4H3fW5ffk0ZZ/efsCEU5iLvs1EyLefZbMev6rXFY6Is1qWjfrLEfuADH0658RD778VDaxa7fAzDz1NZIv89y39bj4eZVRRwzalYSOGUQiAvvEBpzK1gbtP2UaPAph602G3UbecQwBZl6uv6seZ88nU1769Nb8F8Ogl1xz4SOaEAM74y7HDePL/gOR89OIjm57FoKBaRi8CXLT9JULQ6aOAgSiAJAggsoaX+M+6PhUnN5yKdHx/yUAAHSAEoMH2R0nNu2VINg4HpHgmmoOrHqM0JLINHdESXyuFOuw4EEA5uQAKMcEjkmvve5VxVmwWlLATXgQAx08cm3PxUg8E8I1ERthqL0yCHNL/YkfEc+Naj5SUZRRAkiDP1G43kRWAAFrb2kTGO7gLD8+AWSxSfdFeXRQYNNu+Q4Bs8yfybzxYULGFhEgB0xBXB6aSP3egXFAIy8gydgOCnHyK/Bt0y6SKyfb/1dzgrFAvS0bqKh84sIc5sUwnj3SVF5uH4NJwtU9xCpvbtilF4XaluHnLsCKELYVXzEmuwYA/CR0Z0TGUXh1tiS2C2O8Gm3IWz83kogpL0RU6n8lJPWYBoBCA4L7xLqChoazQFSMKgMnGar+49eyNwY1v/ueru578rLjh6oIAbMIVgpBln816/azLn71PZuzvttnG/Xda+ePzp4LhriAA6xE+pNqVdT+r/XTD64/frId4hF6cQ+593MARcFBvv8a3+tb3jxIXlWc8PKH/Te6b8y4IYKUtd9v0tD1+thZ/uC7LWD68AeNFdfcLcBv0vPcP68Cz7ezVt9ueUA/4rbp6v+3W2e4/5v1u/D+yVbe4/dz1uvJi8557aNfLyasGWTb4xIHCN1s474+/f2xC1uOeyzs3vzH7lodnTZgpet/24D3+ss13+XloyzP60bGSVXTmM/dDa26pdkIAlCqsNn/WRqc9A1EAzd/f7L7zN+oOQEnW/MK9jx993VtzuEbo3qfP1YPX/jGELGSLH7/y5sOnaAbNIaceOLwb+3nBwi9/8F02icYtgEQI4OBJPP/rz9Y5beCm/bp+S1wZXzj3tGMevpN1ve6Vl8DzEPLOP1H+XQ799WR45qD6yfhT7gecyIAAuLSvtOWum5zS96dEJO4bMF5EuyRAAGQq3/oC1Om2Q/v+2TeVuMCcEECWDT5hwHHwSB6ZFHgUsFardR60+734+sDnH99wMz7pt8qgo7c7frOVJIvmnfHbR9jji3hLG6/O7brrU3t+a9bzs6999JXHZ7Nbdlm28iGn7XUyn68s+/S2fW8/iZlL2z90G8+3n2WzHvvrjpepPLuo92pZtvUfBt+2LWQUrc6Z/tRho15l+Tpqte4D+92+n0CIsvlvD/zNRMyujxTB+I4YeYQLAiBqVt0lJNYQ+x0f6gMIINvr1EMv3VwsbNb0v987bsg9LP4D4wh4oAFTVirtXzZn6t09xZ1/YZgNGyEDE/793vFD72U3jWo7kXSAF0M6wApcBIAQoTwXAbTJ7bD/sE2+nKR6fUjP5siuXuumsSwYOo1M9VS9nUpsK+eWncSMvG16yvuakWPP2w2jnZ5gQX3T0l5+qu8Fu0o4G69UfE+kyXviRWY1SSqtQgFMr4SRFqCpQqMA3PXBB+PP6Ykk2jxdPEbOU/8f3D8IIzf0BTCZ/he6I8xXAAl+yZPms+aMouGhOicUvmxvb29ra2ttbW2v1Zq4z+ZMB2jRJun0KQ6JINgDtJvSiLcaNL4wThWoTSDmhUf6QZsQygHH1DThOX6PYYFhbY5uvMHnWpax59Dkx9EI7iS5lFpgwlwzHVmwDVjP9kgx8SWKNV0UAITRzIg+/AvHJ/cGsWX4BxEfXryEztW85QOKooAO8lQxicp5yuElxIYABLxi+P8+phCoS+UCeP/t9U96Gq5BbXFwv2t2/B53D6pvPnDHr27iHo6CAHjGL/GAJidy0fvn/W7yzdDdalvcdV73bsIVZD+KM3lxyvrpHQfedRqvpCAA60j23ak39hvLyigIANvJshX/SyYDzLLmOW/scfrzc1VS9yyb8+YGZ8hof8HC1S88v5e4AU7OeA3+Kn8P6cGTYRjljBf6j35znqzmewS+32/7n7UJSd0vs6OtuCIjexHPhd55/90nweN/5FV5Rc9eu76wJ38pIPvyyevuPPIpK9daJxnXwA7MASZwfRQEYCVpW/TBBSc+JgPe9boeCCBb9Re3jejalcxsNn/WRqc/i/lZth028Oodv68y3AEbMQSDd/LZG9P3HPna+zzaSHwqlcpuuz0nUsHBd+YtgAQIQMkkFY+sdeGdl9512ku81e12fhIe/8syiPbX1mP3HSafALkkM8SJNJFo47/JAA0gdNHMF/qPmjFP+iL0RQAm9sRYWjDjxV0vfksLzgfByDuVPPnfDbg3uSZlg5NZEgo+ui4jztth7zXUehErVxPslum33Dvk74tUVlFp8bMtuU+fF8UVfclhMqHN772yy4nT/sk26/+V+fYt5ZB9Mm6fcacCPWtsdf9F5EY9SEinphUViNH81A3jBt71mVOcNQiAKAQo/OFrT/Y4+1W/farlAmBRBjvt+dIxP2VxAPzz0YuPbHImzyBqQQA/Pmy/6X3hFsDiRy689sDHoIY0vvcf+I+B/KUAjCPQLgJcIl8EqFxw2dECArCDULJPxu873p0/1ceLr9f3uSAAeUvEcctNPKFlMcfAkiLM89sThutb5iTkdOl9XUcggEKmkoIAXAeN3kscJXGnEMkl9Z3aTGPPxhsxp6kj6/DlBASgaxDBMRupaud3AeD83IAAMBKADZm8C0A5oBx7R4At/KihNehOuq9JJIs2LUghAMj+5YYAjMblP71+gQcC8PsRjt2WFeYVqJ8vmCmZSv8JdoowPuTJA6ZsBM6TSEBRWL4RJFEDV7CZggB0eihkE3bJIoBxYO7SfN/kyS9tCRojUjYfkQ24UgHXB+h1ACACCjopxy+hGi3jKl/a6EtoKNyE/+paCV0759aSWKMURjOpiBiIyotCAIRiyJlKIQCWBp+H2VfbO196Ya/eYPR+9dFfT773Lx/qEIBB0OL5ow5/8Dr5ZZee2191+NprU19RlXdBABYTZk+5QTy8d/J+4uE9J6MWzh9z9uTrP8wyfNqdZSObsMe1/KicsHH33w0YLdzyhXcOv+cM7dBdNK38PUdf1Xmvvva7v7w2g/zkgwCybJXDT9zx2K7aA35Yj0MAc049c69BcAuAp9wba95F+sVt13SFGIFFM1/YavR3Vbp1g7bWhRMuv++PWoA3KUEhAHPKPjjfd1ndCQFwCrcc2veabUi6hfmzNz79mXaVovVbvz58t3N2/aHz5UiWJOClFw4e9fIMeeFIUMSmqfvYq7bogSey1i0ABgGcsv9wnrQ/oy/8kccaHZO2+JNxYx8bMU0c0e8tn4dkN9hPvOeMj4wbUmtdgbkk5s/qffLTc2kUgF8kZpK5G3zCwOOBSOvD53GGBgGkTaVQ2r13mbYvv+rPb2cgBFCr1bY85FfXQfwCfGRMjai42lqnH9Nz/5+4qcpaFz9+98RD7lyAqt4Mneu756uDO7sn9NO5I0+956oPgI07PjahG0QBWJ9Pxv/qxuOkSfCTPn1vO3gdGRJilG1+/f6Jva5+z90M/1ZFAViFPnvtyfVPfykHBJBtdtvN22wNL1lmix+55JoDH+YWhYIA5p61/4Qrs++c/Zch/PmALGPZAe7m907pUfM2k+7cjD8NmH322lNdT39RzwWAEEB2wWUyCsDJJR6b8I395IMAmMiZTlfY2E6FAErd1EtpLG8jecsvBZFbBkjMy5VyIIC8jGkgIJWXAUuvvEoH6M3zJW1BONuvtrfj7XFwaPBY2H5JHg9CDf/H519Tb1S3t/nukmeG7bLwTbW9ncUA8CgAkQBcJsRT+5+HPpsEZ0HKh4DXJybd8vaEPYFICpznI65CHjOXzoyIkkCntJ1jNKZQydNL2j6UcfIKiinXNJaDxDc5zs1JK+yfVt8kFlwvZJdLyacCxSn9xt/in0gl+JD8gxRCwjlKcPqgnIzJswi8fEpsxFkscF1C9ZfYQcpESv0TmbK0Ho1EACIdIIEA4FFAkQ4QyfMohLPHHILpALue9DTc42DXbbbrNW0Y5AXMmme9vOsZz8+lUQDGqHUIgP242tq/G9R1j/X+p8vK8gSytfrZwk/ffO2dUdfNAEd65Oih/ddwsw8gAJYOUL7WZpRrXvT5jFffGHHVTNZUpaKS85N0fWrh12rZbr2m78M9qCx796m79gSMQP+cdc6B/Qx62qvNi7+c+e68++96drzlmISjvrvu3OO47Tt3W/VbK0sopHnxl/Pmffzwoy9e8o/u95wnLiY0z379l2fbHvxKo877tbjFzVy+6TN37X7Y1lZrs+eMveu5CUiYLT/kWThztPCSnJP9nphz7ves/dc/91D+JoUAvvqqtbW1Vqv9eKPNjh3Qbfd1v/sdDNZoaf5oztxbJz5/wROfNDU1Yc4RqroPPuUAuAug3QIgI3ImhlQvPpKBNH/VsmjBJ8+8+M5Fd747V2m/Da6/YnOBMpDnACkDiLAJnMiBClkiQbmeAAGstGVwKr2OEHmmQTw/gbH62bpXXLI1vNLIPjyvJ6p93uDKPfpucuQOP9vsh/8pkmJkWfMXi2e9MWPsnc/cOlvg9RRqJ2z54aADNt932y7dv7cintU3f/bZ6y++OurWF6eybKHwUQnwLJkSEIDIV8Li6tcbPuQXgzZcZdVvC+XQ/FXzh+++d8O4p694zXv+D81GIIDTXnRKNP+SpAPkkMT/RZvgO3/Mt9/vTpFZwIAA1tjp8cs34K8JZs1vPb/W8OnWOfN3Lr18yF6gOkQGQZoO8NLtLxa753IIwD87nlyAHpuZy2rpEEDaBmyMIbi5+1os1FOAedpPDW08lYhwuWWAxLwDdUtjLatlEACe9vkaMiZt4LFSbsYIFw9eBKBF5N/MnKW/yHSAVcwFYCbvl94PtmYnToOf6H8l9eI7x2CcD3DmmW3DJeMIgA4BgM0PfXvMfePHgHsWhQDgYQLtRJ0OW7ryjP/cUmGOip5hjp4xo5NJ88/p1Apifd6sPRaIAqAoQugytottMaG0cIfghOaZbW/PRiP0gpY9OlrYtiw1VhsyLYEAoANeoKftO7ltE+1aklGm6oupUcWtdkuZHr3VBjTJOkiBAAQC4InZc2oIvAxFE6Y42a/GVdjASWNNvFS4BP9VyW28uWRpw4KNaFNR0djW84/WtbPxx//YQ60SAsDHHRGBBV+1U6dOTfyDCUeUT0gbJoMuMH67isOpLqSoo8REosZc7KYKHPLa2mrc8MzVfTloEPdRgndr3xEgXhVW8IEZrxeI6UUOFBhpKcK2xBrxzzUYFBQQt79R2gENEJ1j7svqUQFbYsNfKh2BTU6kXb7G5eKLhAA0SklB7cQiPBzosQjzjf5c90Y9zRbpLX1SGtu6h46l0mk6T0IlPaRH/QXD3PMbBTmksZwRff1aCW/Za+3LnqCxj4yNA3kSPdtmpgMkLzbTvADgu+KmiGQYx6RR6Y8bza45s5sFFdne3m5CADKLGzBBq0j/AX8H1ZJdBLLE4wd1tOQMg7mUX4IphfR88njJX1gtMiqLdSeTLwqTBlpANEPnjAYBkFN9J69spjpXNZ1W07gJT2104ottLYV2pDAEYBt2NgSAUi3uAsjRYQINn2Ix2BD+p9lIAg8T+3UW8zVvhj8EK/s2gzpoj2+kgR0IXzapVhmaKQA3eRGgE/+w2xw++pyrRVdqmAnCsMzoYsk3lX5mJbIRi+ULfktsPbJrltNKvq15afSZj0Ku3xACaOFRALgHOSGAFVZYAXdYd19k1MUYQGv5nNViet1Zy+gC/2k/G+zCYYk/SV+x0TPjGK67cTlO7ZvG67akEbV9k01TIAVWcBylU2em4f1GFPPXHSmgiZ+cVj4vwM0jzYLKWBRq7KQm70Jc5stjtmACYHHps1Zdse04YgkY/POUToofJE0V02D5NtaOMfPljHRpjMUrGLGoYZ3YZZcBDWZ6QxkDGmKdQVe7fFQWb2ggfHAPgD8pr14EQNNXeQXSmKYAOnYBI3KYwsGhOn/MxRwsXAUIoKVFXQSwIQCnlc/HEPILXAY+QACG2sXr+phbQSAs/Ad6VqkZH+ofYlPs1InNUTFbgTo/NMMfdOI21+SqDkyHIsaY6fBKkS0aoQcFl1cuyZB9hA/q7RsBRi4ACNA1lgaEezjnCE38wO4ZH0e8hIOFfukuyO8GbrqxAea1KmgiAIAARKRSCgQQIIZAAFCKgkTUsXEsrvAYYxyI/Z7ziCbaXFANliRA+ZpJIzlfmyWX9j+AokEA8gIXpmLhnrCKAsgFAeSc+JJG7J+MlGkyEQHExHWDkpz3a+f6qGnREbJzslA9b7ie7iNp18O3IYSRkkrGnL5N+3LxljRDHaEZLe4XXtG1PiD52oelhmZ5BNUPKULVEQbcaBpcEIDnbS1PnuZiu1C+Ux8PF8qZxHJa8U4UNp++kLGtBpNWsnAtW9TWMXg20AKzmdjjMsBGTmJl3f2ugSEZR8QVkpmPa16RCsAHAaCjK2/Ws2M030Voyz0MscvxWx7uGmXb29tbdAgAMgLioZ+d0cCNWRBBcJID25SdXweMkvYqywmOyclJfDKP/hf/UW+HOsUOnY0CJ9/URTFCFcIQQNiBzA0B5JlKh5lgpzwILFB/ajoDpkH51BYF2TvNKAACe7GclnCMzCkBAMAOUvWBHciPRMYkFgOu+ArnaiSiAUtsq8SmJNHFIQCdGMf08f0Ep168jYoL2Yl7hmclYVWncCiljDsdiIVdRulN3B3LLZY0wHK7zNmaUNQu57CBEMCyY4Gabrmuae1zeyivaknFDhlzAH4TVg1F4+T35iaVptFyhrbmFJGvUXHfemTeuwxz0S0j53Vf43qwaJU/DiUmt+Mv/CU2q24IAHYQY+cqBAEkDSRmuxQLQEjqOmGvTG0nYGpbjlJim8uSoHYcWjkljXPR0eZpUBcdh5FhKa2sIyEAK9uWGQnLE2hX29pEFABLTcT9HDVUOOGHb/x6x1JKdnGTZqML9nMgxRp1C61iLAqghX3a29sh6FdBALwbM65BVy7qV3JAQSUV1ZzhPXpPK0jkFqAsbkVpeSDmfJHgfxWR4Zl8YUJJkygRAqCNUXLg73YZxar1GVgHrp8aumz8pokpTmII5IYLDkoZl1r8BWubs1HKkC42GOUhUmnCwYeebdFAi2wOG5NpBOmksl2WK8LqPHWwbGM3/sRNmBQTGfu4OkMMDqaLK4OmTvyxUFeokrczavyAioAAEDMfqtSQYtGDISx1imMrkuULeHO2/GjtR6fS6jo/pwtQzVV7MNrIJsO7rj3Gbt6VYq/9JFboE2AnswQUiUEALS3Nzc3sIgCJAoAu8EAY9qmmFVbQE45GZ9EB+xl1AqfiBoRND2VRWdnHgII5uhMOX9qqQG2XVoy9cN6DgQBqIoiutttEaABp8AH0STMbMalMWBq3/hIa92sg13FDoMMcSbZyk+15hZsvAfshOvnkM1XRrJydJFxEaej8dUYQULnwv3KQPLDAFtYg/yGZNG2kxJYU39sKQowlQXP4aIhX9RzMlDATAb74yPJ8n4Lo5d5Z4qwpMLFlVunwBJLBRk/sLMZ4L2+WycLGtFWHlNZJkIoCMBqCTICQEUqcZ8I1gLY2cJ4hNZHzhFwZxPIslMZCmxCA89jdhepRLtEFHHCWDAUNgQkcAWiptrezAcAtALwLQDw4VteaGPYFOXNAkAoD+O0YYKqXkR49d4vCB5w7ilePu9aAFtDhEyyZ0EiMkRQT0x1UFU6GhzxSSmdyy8UluyQ9l2uyNCni4CVQIQSGB5xDRAA8PgfTlLJthUdTbKxFauWpk6ds8XkWTpKrgVCkLiTtl/6/ilSqVJqkWhP0E22QaHvgVW3xhAdvXSUZkRoVHEKRlxmfAiVfOmxYD0+jrNbUJjhmdp1oK/XMUkMbT8gY4jbT66Aqze5nXgyoAPdZBl/+AAF81dzc2tpKMUEhHnKvqTBoSuy5dMOMDELpIDF/gZtW9qBgd1Az74JU3B6YlGSUc0RAjF60TLfUCcTIKTwIct0Aj06EIk+DOiJ+YyOEPcXlqKNfLeVQQjuNhAD0p51jmtMBAfAqgXfC1AGe+7lo3d5I4EZCESee6DokSGirMUUoCuayXbHXgOGRQllhxVm4YgpVgRBHd3WxA4fa9hFc+oaSNMC6CzWW/3WTV38Dy/AAA+HMKScZdfDOCwFohiJTLhlHAOIQAJ0GPF7GHPh2aBL4SMrQSPGKXANOnP729vbmFnbs0l6rUQgAnwFDnw2dYW1DIUcZaOfQxIcYIo6evwYB4OYmzoHVUUdsp9R+D5+spgQ6Ip2Glaj5rrLPlDmJq8vgDCVOXxGFXXR5mG8i+C4CyKWigCQdAlBnwtztlAImrGvj5qfBhyQTP3mABZmcp1qesm66628hzA9+/M90GeYFxKiZAhCAPV8qCkDeOgB6REn9uFLg1vw3+0CVHps42RLlVbSA4FVquYioldSM1ktZbUZjo5KXUa7oRPmejSflda1Wa+EvArRICECoC3gORm6MnSoV+0UAIlWhpZTCQGNDEWFi0KrHBLGPHCkRNFqKnv/bEIBx2i/7VL2KKhYEoNGcciNM9t3o00iPy9FA3CFL9rolbR0HAmDWE3KMiEdJEED6qq67ZHiCGyt1dRNPY458jaVoklx2bBlUx4zUOvqI27Sk8TqZ4yLTtwTcj2KEB9oA8urgbGOqfhPGWDrnKj/f/9rEBd/e3t7GP+DGGFEAyH06DZ2amkTwlvQ4DQiAF1b/MSnx+0O+KADnWNDLhRhgBgHARQA+CggAlkez/NDGuGooG9UMIzN9gvgRriGy/0gTySgIjWlRAH4zCwvb4wIHlcIQyC16fO2bXMyTZHShIAD/o2jxc0QyceGDmlIWbWojnnLp5zPUrrXTAbLm7VsuPMAEH26g3LAvlVACQ4OKDjhaoJ59M7nxsFWRp5ky9V57O0trCkAAfEqHAODgFwOCQtSjbuKFRFSO0xxIgEmNenEOx0u4aS9aL988LoleZB8pSoAcKZfjzlV4AlEWBUAgAIwaoLoCwClHOkDnvquzOcBGFX5mxeEbqfWgSa28tW0Z/EGWqn3Tjyb4+E+ZkDJHAQlL2RbzCWgHKr3sRgFoEIAQM3FlwOs1k1Vbzkqsfybjwrkk1JlnHDF7bMmQlreXvOXrn0TaQrj3MF5fEiUBFCwHhLdU2FhOTtOlQnpJk9eBmvGzkbl76x1wnZNW9ht3AoWryV/4YzEA/CKAAQE4XRdwrbFx4y4AupHCccJyPnITpCFcBH5ta2trbmlp5RcBmN/PM7fBH0bQozrGJ4gAHYUNQygXkWxl0rRn/y/2NJ1QzcrxxJuFIWQa2WU/pxRAAXxeh+HJJvDeisPCXZqOKNZQ7PfYsqq3vtY+OHHQpKHx6R1yhLDM1BhcxOFWuUoQT4AhymQacWAMghBgDa/QeItUylMnT9nYhMZ+9/UVMMhKhADs3nFOMZc71RjmaLB+itLzlIlymxbwQgzRVmIT0YjflwBRJnNcw0C/l7rBboXMm6NAYXRLolEA4lFA2QjVOZ2amlaQEICWusUWIVS84KK7dIbhk6u0+RK1oifzypP3o1o2zqtthb5QRiN0WTfAxb/0pn37YBhoboRwdrA2854xN9RzTsUjpGya/gyfzWUwCiAcsrsE1Jm+2p3a3l4pxegqVivXqmloF2U1Xs4jVm6+MBfKsyM1dP3mmiUv6Wq7LBzKXtYklTCgAk2kqkHedL7IjhIZ44UArIsA7DIzRAEwCKBTpxX4+bk7sJ88R4K0OlUP/1UWcRrUhPOauZaW/YaeS8CRS7WtDV4EqFarMgEYplgSSdoUbGHd7If8XhGDI3x/Eiw8KlGuzEleb+ln7LYAACAASURBVCEoisCidHsIzz9VeieZ0DHFK4kvCzDyggJbgjSX0ER8KJSx6ikHmc0NL4EbwduG/Isr4vR+uN4zHYp3WEXHm7+eq0b+VpKYKws1tHlwyCEXQD1RAKHVoSk1Af6I7ZDshVoLRnMJXE/kUrxYvESu2Su1cJkpCYXKNV0l1NXc07Wpt7Ek0JlutoFu12/C04vLfK/Xemmv1dpaWxkqracDpIkk4ZERFgMA6QAJsC5yDXC68W99jPImgn1ojy690/MnAWaIhrOCnDJjFAaX6LYLfzs8VBptR3QrouQwFwHX1rmHlip/yxsrxoFU21cuInIRQCrKMAQgF6CwmxvphhXhgNsAWwKaFi1yooXsFWSQl5euvOWLcBDWfsrtnqKtN7TxokQZ9XwQgCNwpqQe/c3Uwa94gIyv2zo6bThD4h2kqkHZkiOyYwkwwA8BYJ5qCDiXUQCtra2YDhAVDhJq/MH+SQZBTwZk7n3yJr3dCuFyXl7YBx1gZlTb29taW9va2qrVKhzS4gevLGJf0UAAtxgQWrUzefI9s6Mc9mYI20vhAJRJhwBgyAjDANPIPiJITOlaG01aBbtUWr344nOW8DWerqHo+Z7I7pcGAWBAAWaJo1EwdjhJaP9L4FFCkTq22MTW5RbuY29yMwWn21cNEgHUAwEEKLdVIg0h8o4kqPqELyTtoXS+0VYdOiG9oZJnIGdzOPCc9bC4cYwP0V55j02lbxI/fjG2Hkq1saGAbLS1tbW2tkJyClTIVBWDNmC5AOSLAHhbzTaT1XLT51dz4+VgcMsz8E3nJuLcUkVLpMFis4SAg1sq5bcKXrEQjWL9Lq8V54BHUfj3zVTbV5grJBcAgZZCUQDpEEApSi5lC8tldMV5XqyEHr0JR1VORYfU5uJPrsLpI2hQs8a+mU5P40rmH6k37CmdyHwx+flJjFLitG+jtZb9AqlqUApq3LRoBE+8EICdpx+iANhhhcwFYNu7pinL/y3yYxGnF64S8I+CAHwvA/icFZ9kAyNF/C1XdaDv2qtVyNuHSQ2F/SSHAW8WQXdGBmN6rOGcBmPhaGGQpIIoFo0jcPWRsjbFnpoz8Cbsiqf0i/QmFfYXSqpedB34Gk+HAKg7lwgByC1YnRxCBAENn0ECfJ6gD0jycSKFjSllzPbz1MGyKfZT0Sn1HhQE5rS9vVatslCmwlEAATYYKhHXI3XA+GDZL8pqxGqxhR9eqmHVpBmpeaYyfXa8SyynRnIfHXsOheJWkj8QPQoE0BHRxCs+i18F1RsllPdvFqnyG3YAAeBKBwHuxCLXxHUklnyHR94ZTBaH/5qLL8736cTRu/2+QAZKsjlAm/lpc2qvRI2lesJ/sfnKKwyUftw68Utz+Vhimkuxpwv5N61k/n0z1fblLac/CqgxHurKbEhJb+sUnrhcW9jSxAIsCMA35FAok6dOY3YMn3VfeK7qsVlK67Qew6x0IoQRkoiZNmaaIwhv6WPuEA2mqkHwOJ1BiPl1b+6RV7oedIMD8ueqRFxNlBYre06vlX3g+WIWlGg9CmibsvSMHT1zMjCahk/aY7onFNW/RgFMyCdSEMqMX2BWimzg3N6iqItIWwiDBTbKSMUkphoWkhR5hbaSNs3s34Qdgf3D9g+Vl6XHppaxCSmaUnRCvIy/RLxudAJKaCLUh+3IiWTy/FYIfQ4Q35UwtljdkWCxtIaMmWa9lfvNeJ9LkOsbeB0MMXyeUCxeHb342V1yo8ZpKp+4GATQ1CSASYsWJ3H2l+wbqQrZSK1L1O5BxrqzNQDdNwxvthQ+asJAbIhSGtci5IP+ZNiXM4kkPmJUcyg9n1LUpVjFd/plLnxvBVpF+un3TBRBHOWLoXhnSp2302tZMnmtQSlAAIwMBTyrzU00JUFno2WtKdcWpgpYiiCKntDGtRm0Lsol+ephDMKpp7xCpYwzXZKdqem99rzvhDX+Ul2KsJVShl9tdHzk/uPtJGGFG+YHmURq+6YcbfnK+K6P0GuLETYljKMURudupAwjzVi+mv0spoOPv86+Sudh6Q0GuF9PXyl10ZSjNPg8utxSUkoFjyOj5ZQhHdUpLaWQvCQaSZnduujIvUO6eiP3+BLmKFeX0J6AAKy+GXuUo8IPrdprtRZyZTEFAlCPzBu7vort5PNg4ATGYiIbObVguG1FLRz1NzRA3+fDWAD2JQEFfPqxfvEImjV6NoC0zpwOgHt/TzufUSa4q3x6d3HygyXi1Uva5X0dJToY+jEeCJE8zOdp/yGmBXoJQADGLV+xDi2f3/7ewQbPkNJZSqnNd/suvQ/P9NXdQBH1DD4XvG/qiwKAV0K4djQdC5tm5yjgS+MnlB/3wF3fGt+5myWXd3TFWWA7cO5BEq0qwm9Rx2nja8fXtHHOKfGrVOU2P53stZpxEO12OPRTdKOaEcThPC3HJU8fhcF2dPccAQMJU4OLLpFcQyOxkcI+Cc+L6B8FXuswhOCc3AjtUH+znRDa5zQQ8glEwLJMggDy9RYuvRwCiCsHKmmh9es4XaQQQI7U5fXM8FLZTeohuHRHS3FA/sW6oH8XIrd0xpbZYJltmdxJa7vMd/sKzY+qlEYw6cSn8BPdhzrJbUD13BxoAA3LUpNgVEAUgFP8GQQgAaRKpVJtb29taWlta6NRAMh0ap76DGWfRes0bQ0LWvPnDW+MHKfAOb9peIFXxr/XTkUaKTJSxfuiQcjWCDOh500ISBJSHbWcwtuMPXpa3phZJz1e/qUxNq1UaE3lasFXuAQIQAAAAgkIQwDGc4wwPB+3c3G4FG6Uxu6YLsxFra+xAnMKV4GWAARggAChxegaRqIWzcuZ2LR4fy9lvlJ6dzjAZI2QX7VIGmjZyWTjS3INSxk76uKYfktLRwbI6brWiuki0TVO+SZaM7jguRdGRwqYUk0+UEJvksDeIcYo9mvilvFWfJxJmQ53Gb80eAzI0GlwdCMrTqe75jcGAqiPccrS8HoF5hrkokjxhTwQQANUTClNNkg+y0UBxEj1ARu5APL2WJB7BaslCmtjW0ci0rpZGhBAGmWJ3FwWi33jGVCmkVbpNnisrz1UH/BHKRAATJ52RkruLymFhV4x3Pfi0ZKBj7iYzUuwv8mQWCAFP0SBJwBUDFksU31Ja0NYG4byrcDjA/ozgQHJDvxEb6hS9lL6nao/2Ka6XOcs5qkbX5vxEi6+J9VKKpRjVnF21AVdGXWCB8jCfYfzf/66pEPCdV+Q2hPwNxJujMAxoLTJqJ8TmiAFm6u/L31KymyPshpHBBcBSoEA0mZD4TteC8xuiHwTl4rGcZAqUgzdEsrL4dS5bWXflMrvbRfd53ZyL5//z0WY/ZMoZV/iNzx7GjOGf1NQgZe3r9ObrjUHow3itXAGa2Dh01iDnwjKqzblLgbbiR5sF/K6c+hBZ1H/Ms3rZtCLEvVSlVpfw+XJUIS/mjaEpWH9pw4QyyWcQPjaNIylYNdQVurYQhCA7A67zWu05OZNcoUGQQDYf5q8RcgVfEvYPxO7S2jJQ1LxmlqDJTWTPM2yYJ5+y1ECeXrMPZxyKuQk0bdkcjZTDu1fv1ZKZCOFAMxm0QWCGwEsF4CMAmBvFPGPfYAZtvc01wKTleK7AQp1oNH/8A4R+VArTX4tygC+IG0+2IugU8xBqEy7EhnpVYaMRXbgKFjRijhOSbnk2Ioe7V7csGmPvo0h0QMxibft++DwCo89vaKvZIEogBQIIJTeklwPpoJDKfT9Hd4k07lBVy6mHEvVlbm6aaydkEoyrvoGQQABltg/aWstuMDsurk6ysedBCsfxKZ0mzhweo+p7eBuBgUBDCxAa8TWuUrv87/QoXf7/IIXsPEIcEH7f6HADcpZDJp/hpy/oDbGw3rqQiF8gfSKRvj/sd49msIsX6IoBJvK6bkxH9VVJc/pce6h1eEY5+5r6VbIP9K6dXulwmwe+YnPIwawUGtt6XItV++JHnWgzfpbMCzJFPqjnRYXhJw1cxa30uimbVspPFlaZfJyoIF0diBSGjhKtV4a3EnHb55BANqkk38wf5z/E0Lrq9VqXggAjRtkBHyDsfr2+Q/19LXzfCyqB2MKuw7tCHKmanAf8i3TlMvx+3DJE+hfOLE92OZRnk5tW1zLHi9tXWr9YgiGz0e1AhY0PkV8Eutn00i1RlePzjHr1tOWRZj9oA5wBkJO4BhZqBKZCADiAAxp982nc+6MO8+OAQXciDTJKcKkYJ0iDaaRGi0V6Nq3NDABe/25ALD3MAecv3rXBSkdWWuEO0tgCop3kVCTanccljp4p34wUfVwgMyWoXTORXoYXkYdyJPWYcFqmfPMLUQcS1OwQ0XSuyKiTWM6YbxQBCtiDSMsyNDbsIWZaRH4V4YfhbBGAi3RRdbQAsshgIaz1+5AnUAEOs8vOlJ63RCArz2acypfPpqGci5P41F3OtxYndVF405LUjLddyDkIyz/5BfcjQp0pMaSbmzlmc36yxYYVP2dltPCMky6lwFfxzGVM9tM324w5G+yMYftCV8hBNAs0wFiFIBtBNurkn6DB9HEkFP2FXQELhYz0Pn/5R1rynxH/dLCmjGld61xXkGZgHlScQg7klz8NCxLYxTAXgoBQFJQ9xGcbNYYkU/r5h54nqiHeOPxEnnlSJU3LgLUCQHQWbMj1QPcdpwuekZdJzM0aQy2VWdHrikps8nwRQC8C4DuU5MMbhJEWLQ4ZydAMRBgvJwidKDvaXrZnLNZ+8sy+RVcIpoaJzonvq4SSDQgALxLT31vgQ4L71b9X1tbG3WVnTuL0nKcGJ/NTb83qDYQJa/Ghh9I5UT73o6t0BguryDBSG301oAAEjuNz13DSyyHABqqBd0nEEkQQGzq/QrBnQ4wQQ3EuuzAv9ez4uqpq5kpqHk8vI525IQg/Vyvd0rrrU8pK7MtY8QNbLpEifZR+c2JyV825qnEKS+jKYQAdMNT2knwLRynVNvaohCAMQd42g/f4wk/+FT4sUPlA7/iqMPzbdtPptEmzaioWkzRMz57XWvcQ3H9gmsobt+IckEAFCzwcYBSnncUucpHCudqK/+yodJbfxSAaE06UaigLd/BF+FLBlCGRBm+Rw5e5iiazPSy2zSXRpa1V9shF8AyBAGgBNrsKZthNj4pvkkJ/qepWGlDYR1rnLFTV59eFDfgY2yzWq0abj/UEqnydec5RRDxsN1ZOMxw9QgOr5xrc8HuoBF7C0P01kYDc3XkLNxQQfKzvUNBADR7QiMzKUSlsMGTEW9eL5FLYPR0gCyUB3Erx7gTOrJqOcM3l+p8FV3paAlHJSKlAOOlbUaQmlEtYUc+hvr1i1GKwMSFMDrmEproEH1EiTAKeNgr3jLO29oyV35JTPsyxxROcAHOVLoPvdE0+ngz4iah/BuCZtuq1Zbm5ra2aqdOFXgUUDyKrvMLjUU02ui9S/a+oJW0n8o0NfWg4ajmSpkvyR3x/5Qkg3locNtbV14Wm+Xlv41DmxT6sQy2GYBsDY4ZE1HLMkhc53salFreUa/Dy5MYs2K/K674SrJxpbci28tfQ+TcNm6piCSU0l5ny4FkBLTnVLPpPeeotIz77yD1KUMLl9GITIhJwfIpXeeSc1MvJVcGO8Z3z4J5/21t8C5AG/9DLP9KxYwC0Hs0Bhi0tUTNME80eyuBj87W6BKmQ+YrI41lCTPn9P+F6058bOMw3/bMQbHwlK0iY4vQ8GQ5iAdcLdlzvqZpPAFDB5xy1B9lUAJvyA6VWNqviHw4C2gePPw3+nFq+5y0RDnRUQr4ptWluNxn4D6IB5cS74LFIFIsaYmOPzZ5sd/DxNZXuygjQpt4cpuVSidP+JTCGsqyGJOJylEwxZQNgK0BF13c2w1uSym9OwdTisTkbaQsPCJleiK05SW9JJ8lhXLbL8hVyy6ci+3eRZ0rTtBHcX621zn2Uqv77oDn6kRTa6XPNUMNNjz4pihFLB6fR+a3tba1tDS3VaudKgQCwCzo1OIjt6aNI33ozrFh86+iSipYQBz80B7ENk6eU8LxqqZ0UbMELyCJiUIqUlmR9wjYRpZoopMJSuwOrFLRhen/y9enjYvrwDTSF8IUmoA4HSFLhOAdBvduArdx0z7R8cqG9O4Crmta1yLlNggPVjEenoB/CmnmjwIACuAbnGW4O3iAfZHCOjO9LInyKoqWqETjCbNjjjKNsdGG46OINkGfMoHMoFThLDEIIMdIXEWd1e0vld9ibroCBjHY5fB/YoTqyII6s7dD7ikEoNQOi7xgB/Xwgd2EPfICSI2coADKYG8ZdFDRLcPmQFSEsECMN+ktORe7W1Ugi9V+oV/LsjSJeQQaDmSoi+gOVtmXyhR2uRRinVNcqymJTWwnpS+zTGCfdDWn69j46ErSyQVGZtGW39pxbuJ8snxRAGoViLr+ThPAbU3HFGCBr0pUXxWDAMTtIMYgIdEGCkzfRSlxOJ6mHHNUkjQ2QiU3os2G8XipEZtjTqXbZTPBF62To/GGcbbchpchCACWJppiunYEBx5u5lfb2lpaW9v563qdmpqYw0PuJVJXU4X9k/h/moRJGeWoGGyp8ch6OMqIgFh8B/Bg+W7/P8X7x8exNIEJbXGl7NWOTZU+jkWo0rcQDOnQbl6QN+z4m9KWZy8mSxeGgF8q5AduwtpLyfe9tO6xFmoIvRE3e51uaAqQJAjUJF904Z4sSCGGz0+QVHLgN6tHAT0QgMZg3pp378Sx2kyjrdC8gx6GG187WYqeYlxKZXMl7UFpc5quli2uUhbj6IpBAPaQ4RsfK+j3VF+5y3ta8XVKIbQA3uQLBbL9W9vo1KSTxmW5Dvp9WABGWhnQgJ3kxVTp1FqkGIHTL0qXkPwlSxJ1d8d24wpfkUAtr4nbGPdrJeaOjUadivzj7pA1OL/SB1vLKvrzkZYDrjslWsv4ZE9pAEBJ6s61Kfh3kyU/jw1dMUt+OKJH327tJsjvAEH5sAzXAwGIMETsxVoy6csnidcutz7dkEjqgmxXwlrMV81fOmyUltVLPe0sSfb66CyVS27xW7Z1hsf1Y8/opX78DODPEVmfHE3HSGBRANC9dlYsz2cgLRMHANgHkmlD6CyeIdvGrs/01A58pPWsqlvSYY8zrL9UU0RqBf8sj8vharrmwXKNDTdK/NM7JQrgsCbSDSWEZ0xJm3HGZxBAR4e5teQhNptd90UAfbULexRZJ50ezcmXVaBHp/PvdNSVYg+MOBeLyFSF5MTVphn7ZMwa7KN8IShEjEeSq+g7jAKwtbbh/Ut2OK0KxSuXt+/+NcceqclPSNSCiH1c2mN6J3RCl+uwwDrkj5o4pUAAYf/fAAYggh3n01QzltpBaXRWMYp7IDM1AdR/p9Yn1cbsby7ZaKGaEICO7wL44XjsVMeRnXNBU8Aglbr3pUlAwCBOkLJGFWmo0YJDRjGjk2jLXlTmG8WFDtMucMAyRYqfw4iEebl0UZAbYsnUxzF7J4VvOsQaKewqOJmc85i+Pr6WX9tndro1nt5/QQggy1gUIrfLhXKWRztOgzzfmD0LoURXJGqNlNtXQxU4N4VLoLeEJvJNs166ATzKEQNQD+VLsK6fScV3H0K++yJAWeNjpia9CGDk5xMRmyIGQGTpZ24PBj9jppcY6il2KWlgwv9z3pkMdKrOiD41nDpiOPPtUSfOt7VYhrkzjY0oZbmRPsnGBB1GAaerHJ3XiEYwlI6cJjy+BlcELH0bApAMIJgWAEDy1q5peka3fAs+8Tt+slOkGSQkyhGjgI5H2LXdYATBOIRkypoGrsHXgFwPBAIAZqpEAMw7EiKv8yBBp1rC7OBDnLFpJ05OfCo6rSTXGuVwwtjMDcY5vXkn3b70ziQWhkYXu/ymAATgwQFdI3ZxD9KpSrDQbxrI9oB+d3l3nw6eoR3phAAEtgsKAbEtFbsl0D8wJcnX6nsTcwya7LaPaqt0W4XmlYS82qLU8rnFX26Gvq0Dt0iRiITCN8bW2SE8wFK5GW3M9mq0/UtIYz4jjN6eYBBAwSl1015qY0o2hBSVcvM2yvRAgcLD81f8GgBbIWfebzMXgwCYUSc/jKk8dNc42yjM0sLTW49MoRdd30ZQhy1UlPqlw66i1Jr1ch28ldXpMtBOmiAtAwPRSKx0GzyW2iI0dBN8HdBHyvHRz4si41XCpMXkY9A4QOOIZONSpyiDgg88CszA1/GfCiCHDRKPrQyXjxzQCQ+QU8RK8SZo+5TglLmudOoUD9IroDAMD8fleKD7iiY8XmUHros4Du6vijmw0BOKCrEfnZ6Jx91CHybozJu3Id3JSNIg1Rxbhc4xw9V3zCy5CCAiYqpVWB1wBUCAAPA3r28eTLn8drsjbQhOwUgAFeICZQwfzJEE59+3WxjLJGlppBSqrwy1pYAntVqtTgjA55ubVjmhnDp5OUTUIRx6bYnlUQWOleiRvh16ql0Kkv8ApQcwoboXJiuLSIE8zgbyytDcru8p8ihVvhPTrE8kyqqtwTTyzKfA5CrZcMFVdCFjRkDz+gkv9A1BATS8hHBMe4hBbvRcpEJz4jQoBM8rPI4zbd9JEaoCshFuVpMN36osj34HMYT/8R0nhUdJZXyM1KG06MCXVJRBwOv2rdl6IADIaKuBtgToD8GNQeaXLr26F+JuPnenrkmPN2LaQh4mRSWKDCneaZKol1QoD+VFDt5KIjNHMzlHlKNlf9GONaelDAksiXX3u4YeE6HCwgfk8LgGQ6BV786ZsDYG2+Bze1z0EAzNHMsKdB8WEeDK6UPSJOHYgg09OC736grCvdX5JbITvsDr2XKK7J0ENAFow5RO+1K0TOiAEA/NBSAm1HJuIARAVCH5qJ2v1amtjtITHl7i4KPFbP6HN/hog8ARZCMY2XoiAHhSjkIACgvgtQ0IQOszhYCC/n9CgimrZUC7HDouqGpl+WAOhbJUVdF2TDAxPwTgnjjX7KTMKh1H+EzGMARpYXkWr4U5GD6/Dwsg32OIlDjoF1ACzQtDoqg0CEAXjLy7owMCILzDgRv87FBertpl6AYRyvHhkmAdPA1sTHSPNnMBGNtB0ZWyzNUzLAGFzssgLP11Omq2CIH1LUDO0fZyowAaxF61lJzy1aBeYYNDRZFX8dVFlS+yQ4uYjVJU+Dw8L+1hreX8tTAEgC/agPkhogAwkkvo98I4QN6hp5aPTpbWkMcmybsHYZvmLuM0HfORmDrw4uXcnpcWbO0bYMFO825tBbtJqtbRZiOJ6I5XCNhY+emAy32XM6kphn9T1SlmgoQ9KyNSHrzTlYloQmQK0ahKn2oCARjrAAmA3ukBF+zxEP6H1wXUoHh5epTtDMkOw2YOYxd4lOvE1WNww6TYTILHZrEXdRFAXmXHKACWTlyaodgO+0N+qcsG8kbNKjVB6LdilA65d11Hj7qa0QJ6R75dzqbQvzBrlUxIBTCEsYIzkEYBiOxc8i1AEQ6AFhIJIcEzpcS9yi375FtDUL0MtwEisjmIPz0vyAVJXVKevw9ntMBBNZX6dkUxwVqthm8Bsj+qVUhNz9ZRp05gQrFEp9g4WRV0pTtnJ11dSWOMnAEj9VbgPhYWv1jH8sb5vG1BupcDLxfemFArKv1PtWLarqY90CCrIPzqayNxmaSR0MBSatLlbpLeGdRNgTYE6ENuvBv9qp03eryZ8wjF2EDV6KIdpTOilJLColHD86UD9G7KlAyIAijxk5PtuXoumdTkvp1nOfHNN619Zzv+yI6CEECKQ1wne4mWd/Rm/1ocAmhqWoHvX2DWQtSnsgbRLFmiKzf+FEScvWTtxAt7dxRpyxPzzLbey5JeNxVlKIEABzxLJm29BUrl39p8toWX+DycKS4DSZwo7R2RpN5kIacuZT/m4UyuHoGNlS57XYLmBQpQIotxz00xYihxGLZnUGz42/Crw91MHyixytG0FsfacJgiC8Atb+jOd8xidqub/EnLL5fnL/sLuBZeudHjGWAzEP/lwb6VTuwVdMzpSA9L6fAxF4CGmlOCbKfUOzueA+oEzymhSFwm/I2QgwWVCJqHREuQBfZRcP7hD4gCAFmBawD4LgBKrNEjtVFTloxJsM32KF+CBaK1/Tyto2p8okgJVz+Cdbh25cLGaobRQztkj5tW29vaWtt4WlO8GtPe3t6J+/8MApAvO2qd+0b8/9l7F1hbl6NMbK29DwxWCM8JGC4YfG2Dbe5k8IyEZBSUxCZyYg/GY8DYvgY/IJ4MJokEVzBBHmkixAiQITxswAb8AGwnzEAQyESWbCYREUhIxChCmIRgXrGwzQCTERq4Z++1VtRd3dXV3VXdVf/f/3rs82/L5+69Vj+qqqu7q76urtZIgp7DxKv19H5T+Tt3RIWpKDHAhC5ohSd5tDMu02DeycL1+JfC12iITjQQmle5ullGne7QW8mRHOZuRzqe8lJo7kheimQPxWg46xo7hchglyitpNCDrfR0so5YM49hwUVsiJU/io2u2DUb8ShiOmFfUefbdwckjg6bzfXV1b179zIIAEjPZ9MiM1eQkXW1YZoZ0IT3I/CYUA28jhp3apkMb/PEDY5wULuT9Kg8CvpmXijskjmJHBwEEC4OFWJWIIWT5yb4S0WHeExKP6eHRVoBCZBhDwJIK2WWpVBp+jdME/2Zv9BIJan4QTFGbLAAJoaJEACmA4zpY/1JVH6+BEynoz/it7C3AIolNo0gCUbIuJBgXaUEuksC1w4LMPkwiisCNGWHCSAr0IfDZhOcRngdo4IAAqJEHgWcDgHUUFHeVvirMQPbYNMkKCpKffK87w6bN1eq0JuyGhmU2pGmh5b1iMPI3fqfcJUjZsKH6QBRAADraMyRcmOgefLpXWVi3tEq7O+siVbH+dOggBUCUOnWAoUYCCCzuUdOlgQBsCtLsPY155oa1WbKTHceFPsjhftVeDohMMsFsMAo102OHNejEDy9k96mrFQ4rf02ndCJNadrv1m/iAAAIABJREFUtbHDDgSQX8xi2+YzJcHEzyGAzWZD0z9TFMDszBjZTMXnT5IRLQA9R1W/3pSZLNFjVLT4rkeV6jGYl/uwiOXY+jZDMj4KoPb2MZK8bjovbJuhUYjh2ZK88RYEQMPae9yKKGmMaoXztHTWD4CET+KO1wQKyJAHLEiQRgOaFR34ipHOdEIUMzd98C8aLkFzBNB37OLNfpfEDnyeUB19wnpEMROelw8TIw0rLJCXV5ce21PBAb2Bhu4Y46xRseIu3oJHrCmzZ4LKxFrxcUwZAoC8gJEAyVAHQKHMEynBIlS8xe9KfCqpSHSKNbKdIF5ls5piLGvx3Inm7qaNhcGLa1TdhnvWdLe7vUlRAHhhMswIHwYAqTI1ZKYz+YCk+oElJ/XSoT02Xi+/HZOaA2cLdTqaUasU0R0uxuppkr9tg+zIKYQd1e/okF6ON/TqCdK2h/g9whoFAAujUs8slEtNavtSknTGxYaq8DnymRZPq2IozsmY7Qk+YpdxetbCiaoBAcBD3df37rn9i7wLSDO/Uny8n6Z65ljp9UYWu2WWnVHCdj3rM2WcVbdqL9e3ReAjaT9NWxaJ3VXJbB960Q+V0vf6K1kSYkA4tNKUKR7KUTcp9S7PGybc3TJ4ccn1zcDrBj5TUPT9ExqAHjLiEfBLOk6kC7d+otfeu51+xm0WkJEMC3AvfmVv2RVRAHHcSgceZQ5c4kYSdpf8qLZ0ersgqOTuWsRinpN0HLNtGBJH0/N/RARCqghIDQiB43t//l9FAXhci0IAEgBQr3btM/m8newvFq+pTWEOPOpuHmbxjl7FmelFIAApWVc6LY/0UEZg4CAKIAA6kP0+XuhwiQDi+w71MlUDN9Tbh5kFi0z6HJ7cw49j0AGftZTN7mkU7FAnsKEFysM/I/WXVpyHAMDE128QOq73McFd2fAQCGDRtbfNYLUdiFEAGiJ7jtnoYdENnoZyXUtHLnXyjeAI/LYuVDa7ty2CNC4MLZC4qVX7BtNxCwLwkWtwly08S5QnMCpwcxvl9jHQq82Y+Sgfh8COrOVgxDzV866lSlFujBgVHS1SZITYTYSdZIxMFB6nsIMAqMnYVSOKmGbuMRrcZCzDYXvOithFt+9uAegoFitMYf4igC8f7nLTBPjFsXZhY1FKmogJ56PN0L22BIRvUxYAzAjgn7KjUQCIhuBYYQA8Jk2kr1KFYpx32qKR/U45rIYJ0WyRDiW/N8SnpLbpaTS8CHCIzn8JAVR+owUB4FWiqTwcj1ZtmyZ5UHjTtmoYu1SUFSB1rmvyU+oKgTxAcPAWAIQA+NgfB/LQlzIRIgQDIlkQiLsRhz+Yc2ny5Kc56Pb3DnnYaaUXXoxz0tfolpSeVcvuy3RbucMFpDnE7n0z5UCva2VNjYAAbIuBNUG0vvXGfqpvZKagF6h+ybQbxXE2rB5hkzKKptw3s1SpxEKVmtVAAOGCZ7yQiOmLhkLDVr5b5U36YioM7gDs4EqKze0r2x1Y7AJIlLm9aOIHDmLR1LGM6poDLgrAl2JHqlxSoZDs64RFhxSAXyXQgbZUYg1q6TOOAbG8U4r7kPXOFadZ8UJgcOwuY7G2e9QKrSqoKpQLolkFHFdIZU9T2WUvAsThZluid6LxQUGggJaHBGzuk3ysRXBdInuCBNSKoT2U8wEinkM41k1vLtC3AIZBABzL9Wf5J4o6bUnq5NwutZCBxXdKPg2H7fEtjCLhP35L0wQgqRAFANcBwoUgCP8gKADmWwN7DfQLWyhUmloWGDoEBocUnN83xXSjUxCmnweWkldseOVhs+++JmDpZVZZXp4WGc7p/lj9gB3LvP8SiI904J4rGr7zKJ5X+w6ZhksJYo4ynrruhchkoZ1LKX2pd3pGJTXVgAB8XmJ3EAFRAPRYK9h+Fk9YyYut2Gz1mNvA3Po2dvWlz4qusyJGL8NzKzlNjEddmjyJIR1g4ZY3nKVWFAAyXZgjlcfIj5Z3N1UimCRdyKVUQgA0o3seBZAcXeiuZoqSYSPJVlpUbqEZ+DgBzCSCncbzF1EAZWOgH9GrjyhK+G/NegEBtDmUvh0kF0m/NPEX9NnhgJ8AWFQ8B8hCALjvlsiYzFghScnKzxrgWusWoELRyblfSjVbBfWVPGGpV3oOn/wc/1vwvQGwiUfuwWdKiusacFEAEcjJj/bDMQG9RIP3oZL/D659c94hu6q7VKxw+oJP1eYMQXfXzDNl0k73+nOVbi8zC1gVaWZ3RXXLWM3t2QQBSLf5ZhI8s3opgsHNZabGwlNDs5vMHfELqL/ECC7Pdh+HXZIGtndQ1+KgpaCiBQF4rx+jO/FOIt4CDRDD6YCAmZoys3pmkhlDA5bUBdf2fNYmUHiSTifQeewqp5bLottW7QVsP/fFb4RPSVgr2LhBEvxZVhRT7Qo21LmWbRHZCAVaq7NieKRGoFl40g1sKbdggtNGmi2XYPzK/xKkwbDdV1QF7bERQ1FB3iRgwflFkMR+v8enxQAydukA66GET/LPiReUfDEsyI5je22zsJjJdnJFObYFXv8D8/GKWHZhU8aKkAPg1ucCgIwA6Q45XgTwAXh1jivJYCxUyd8gTvzyzBafVoUCZlFv9kbZdYvPX63qaHq88EyP8cMaFY0kFFC9OiVDhxTGlx1CakyyCNDVj5nd+WE+W6A/8+0liliD2hA8kgfuN4KafABb7GwtUmMRCKCr+ouwkq3/BV/iU5ew1MsEa5U2b6GxCw+UjdQU+7l2tYmVYygOO1SM9g7ky6Id0s5gmV8zSO87wzMaz+XAcmph0yLWI5Tti65HBLt/NZr1hmtxSkEyMWNGm+q95wQtCCHx2snV46ht9WlqY5lxeldeNOfzMZuIm1Z4GEuW7k/SaW6zk78s8/30lFvkfJllt0/6qjfxaUiI9IvjsgJOK1LBNUat/sq13KuQ1iadQmCpYiXFOCsIB3ApADB5W9Vye0Es3DZ26KEM0qCj3YAHthsEexEPSNFlxbwACAFAOwVH7cY9pnAAlAjZTFUU0mHab3ZpFiM3JFIPrIKlqw3kxUQXQ+5vkmNSwJBIAjQJUYC6956Sm0zhUkuqyhIEoFXC9lo2CUGXJhQ5pA97A87TEpeEMxKyWiUgQP5cCshvHdELS9+RV/j59uWRCb473c2YJwWEN00mYVHNITwJAsg+n0H5jKqEyzGtiEaBcVJQZ4kOBQ9gDaLdOuYSkd5K0f2ciHIdcanUAE6tXZ6kvFFLs+O3RhRA3EN9wv/w45QknWFhTGuMCIA0xlAeT79YmWiBwiMKdJZWz6rMMDm6vePJ8QwopxPfsKydJjrieCNzFj1tP++rf0TMROp1hz6VR8PLQ5Y4Xzkomf8PdSnxSqxZCzUVNGXKTF7khRQKAeRp/yGEkoZF8P6t4LD36eqXiMoRhyAc+ikqlr6rrwLH1z6fvQsIgCCIkDYmv8Cf7Si5ilLDFI/9w4fkkmpGY0EwS7+CKc1cMTcTK9SnbdhdYXbv9/tbDwFgUsAsCoCFACSyyOf4a23l17XLTywiNYuoKffSq29CA8F1JwdztaufBSKROYgl2Wx/ND6lQHPqTlFd6RBTKCH8LuiGRg9HlbHakaP6XaydUvtGnjstZrOZpswojtpaCrwy6qGkVVmsowdjWllM2aBh3ueE64aL/Vgf0bA4xoOkXjRzrKXGwuliw3OqhruLQ7JNOwf1DAQQDNgcAgjnM3hO40NBWyEG+mc1xwpxiFYPaUTia9HGrcI8K2JUxJdxK1wlbk2+PE5V4jh6odaWtP38r/lREQKIlIqx8RUriEe2x4470FCMtqJIQ7h0hYXogxQFANV8++6f+AJcMLbIykhJkH5naTDQbiiaumIr4d3RNgQALFM1CTYoHkPF2xJu4PJdRPBIueaoXCbxOObSVNU17s01UcUnDgKI78mFXABecE6RYuhd9pIcy6Ysmz4E0CWxUD4sP0ngrLmQXO7qokHxFSzqoFe4hmQhRcXSU72pV8ZJCiEAYZ5idUJY0UJ7QBJtvlzXaFt0KT+WXb4oE505P4THSard4Xpym4GjvL5Vkfw6kO7B4LqHrVL4zBA5lnY5w6BPFoWhj4WKultdUvD5ciiALfRAwik2LuNm+TNqLIp2Jk5DMzWsZM7oSpGkhtb5K7bTy0sPLroYoRb2tRYEUEcjYlIAyINzgBhYYvHWgXILTUepWbMezbWw0dg/MqPm7sZIxtzt8ArSkkg74qID7gr/wwVqbFB612mz3R62T37JjxWHb8GeTra7exC9MI6px0jXR3QmYwa1zI4pVh6y0nFD3R5+nXJk/gbkAsBFVoYAQhR9tLNYM7bov/1nNmA6yuka3fBR26tqggB8BHuKAnCD67YG+gR6vTHg3kAQgO0e3lH3P3V6qsBcw/NUeMVK/c4dZpNYsy2w3nFpWzSqgj4pn9IBbhIEQNMBMoDFJN47qiXxzQENSlMGqkIKiXos0lF8cuujz00y4WdwAGIAtaxztx8XH1Av2jvqHFXUpIq52y858IUTpdS0kxSbaJefhFZrp22ExTiVjcWttC5YXjkfcSVxqVvi+X9CAeQVoJ5E+tDKc5SqmSbrgfyQsbaGHozIBWAkfMgyaB4NHo7hTUQjQ8sW18/TCXSkTQ7sbPmgPpJRQgBZCAB5C8ARA8Ge/ownJMIF+60avJHbjV0zWLkNaoYfk0Ubb5vlE5Tkwqv0IYCFI7MuXH5zyechADDzHQTARhWid4eh40AGzBzq6bEeFGABhRFfzzqMJ6dmvbhvz5i1KZY4RsLzUQDkEbyIxobrx4n56uY8Et8g0EC7rqh0UlR55k6cO/8YOoUAwFm9ur6GU+vC6a0fU4UBdf8Sn60aPqIdHc+VKJNFv3Wy6bVoaYWWBQjgxkuSSQdY7b5FevkGWW2Kqm/zD+JfWRi8gsfuru/gHvTukXo6l0gG4+zmTHVcn17iiO2Ux3DCCQnwUQAKQbDc1YNQUriVUEglgBgKWfVUavz33dEZ3+VxWuxKu1sgp9NYvM9kCWr3a5Ql9GOnKYkM1hBAdjWPE0vRvkZWmjJ2kYyocb6UUe4kCOACfN0z8pZG6MuoNhaFAOi+GrL3k1MWykIHAvBW3NX1tTNDSDW87xmeNOo0PkJmg+aptRmI7S3dB2srIwQgtXFOtCzJZ9n2CgFMlbagMcYVyS0MHAX+yXMJAigWJjzwS04ecfeCUxC9heAukj5Vqi8VEj6XikvSQSckXIji0gFSyqGddiAx0mCjXSWOIL4ieSmtKkUH0MN5KH/rndcCAmjnAuDt4Nh9CpQIbyu47IPhS/rCgk0u4jxRCExRxDgNIZkibRcggPs3N/FlOfciADzD4wGV9BhvqmbU3gaNTEvVR3HUwhf0hAH1yf1C44yJ711E6WMUAFWG5I3n4cgQ60/xxML9KEIca+fnw7/w3xiHaC2+SmCVwCqBVQKrBC5JAnD9tviBsDtAAdgHX1gIIDP2rq4cABDPdWCHpRAANs4ayY0XB08i3Fkm3azKDLuj2zuJRFWdLsDp1FwAKnpPXGgBcS3BkRhrxkEAnid6OyA7wfPfBi+PcJ9lDYxlkBWVmNhC+g9zuXERx4EPHgKoOqK+N6yYNS1tCEDjs7VGO9aXehc/R7c83uZoQwDougMxML4NlqE8akW89BHk475ty2VyGsUKVIqjrNIvSdTSCzEiBHD/frpWhxBAzMGbsS/f0wWKa7o1p4IwShXcHfjLDsxJZD5lv3Dpk6ufO/GBmBoviMEg2Ul+7v8zJk4R2F8d+68QwBJr/9rmKoFVAqsEVgmcjwRKCCDGrIVDGjUEcDjs0BQ4HA7e/b92gQDkOar0/HO8BktT8xRWQePmzHLSm2W92XyMqUyMIXFq78estwinU18EOCbjU/taRGBTiZlQL0AAUk041wvHd9FkD04OSf3nqiN4Cb5N5aa0JEWqdHhoyju4psUt4ugq7XduuQzRUP5F95Q6pXKpgMc6CiA4ybFNSk5JWo6kpG8nqwzxq6O3F5/9y6VG0Vw4rgcIYLfb4fOwcHbtAOP8WgcyiAHVxa5Az/jTu4PZcHtCG3gJpVYnDalUcpiJQ8x23tIrGCl6Nh494aAGUZ9DFMD9+z63rkPstwRl90EAfvPlpgCrHkhVfVzPxMnXMW7VuIfj/dzzp3AeBtVTZ59e4a8v+JuWlZLsojKsIUKU/goBmES9Fl4lsEpglcAqgYuTQAEB4JlKBwIIFrjLcRnzXMawO2+sFhAA2nKYy8ljC/vapD/++b9kORfhCbU5YbbujMqhM0iNjU4tPoGYOr5jQiNT6ZXqUR+CtxDZT5cFpM5ALqPl3JC/mBa3DwFkmbzI2SUuK+A+4y2mOrE8dZtxsUNitQOhcP6hTSl0f1dAADGLW3o6hQgQT7brBqsHBMGpyUSMf5a35bXcJlIarjQbzZVpQawcbrAXEIBDjK8o6QRk6EcBBGmTs9ykHUP9/ykPAXBH5CE1faSb+qJpvKK6s48jlhDAfh/C/8H7j48CJoWI4AKc+NOhyRZF7hp84bfTusIimoLwC0AhefgpbV9VOIJ9GM9/rOUp9bNCAMeX+drjKoFVAqsEVgkcUwI0CTc9xsdHm+uLAJJZm27e+fMHGgVQ2CEhkwgc6UFW7Crn7tGEUEMAwWjpPZowxRq0cGW30C2tm8rOJkWK5DVRcdrCs2VwWvLPpHfxRYDNZt+BAJL/TxYLOBpN1wFi3DgsK8HJzyPnqW8pSkU92tiFhGzQBRRbxbcAXCo3n+r82ufE70IABbJQ8yL5/zmnavaai5ymFToKICJ4yq6MAvAQQL0Wt7ugUQC4/aQqBCRiwYi0LVlmh0SSRhp1P9LOJwEX6I1LEADmAkhPJ0QIwfXOZrYnnxdX6IO+FSf58dPssn3eeMYXIg70qn9RvviKS35hGaW5ZVcIYK4E1/qrBFYJrBJYJXDeEoAMXMUPxN9BdOFECMDnArj2uQBi4yFggJ7YhY58LydBAUpDq0oc3hw9i9EnxBsujSNYtc/CUt9/OsmYKlmWOOUvwA6Ri5Kyu1ys+Sjgw1/75jbveOU7DFLl/FMUM4UZcxAAO6D9Ue6XyPxK6Tb13rv9EMHtIgK2W5c6BX3gvBeAOeD+PzujWFCjxgLmRwHA6OhkkEYSH8zDiwC3NzcFBOARgAQBdGEaWgDbL98FrHIBZjFmMhtWBgOrwml/d6GplYSvQu7UbQ6H3W5/e3tzc3MTLgLEKAAnRpILAGEQ+KXIsYf7LsLeNQSAn9SxAHkAf3kTBMvXuyxN8BHwBHbmK2D4hVbLFQJYSLBrs6sEVgmsElglcCYS4CEAnw5wNgTgzDpnjXhWk9EO916jvUTzAroyR9z09ZaeviQzrLMqH1tNxhCbTn2CH9ZmY0ynxxbVHe1v8cGQXwR4ykvf0hAq9f/dSoHOTf46YKAfLs+TiGJSPH9NkO2yJ4Xe92WjhZuHICu+6N6BACrPm2IBlLXGRQBCk4H8btFugUIW7iIAgQA2G7dHpBcBCMrAtlxDG7Vzm6CKQjRIikC0lRfKmrVu8rorDUTYvPCiaR57FwWw291GCABmRMiqEG8B1LLCrkLwPfkPOXenwfsEHKAZCvzC7v9HMu95GhI3uJdjuoo4MGgR1LEz2Peyl696q/cKAfQktH6/SmCVwCqBVQKXLQEWAsADqmlRACHtH4R2kncBg91eQQDZ+z1jwwGsZpkwmNObmV5zjF6dun8VFxdBpIqTaYUeLP7lFwF4CMBLhx5FJkcoCq447sU/4ToTdb/RJdS4lxo8L/ifeVRz3bgEAdz65/GyKICqck0zuTydngbAevUvvKdqVzt7jRQyACfwLh3g7c6/Z3+LD6F7x/X66jo9Ict67tKQsRCA/zD9kw0l19AE1nL1oDtd9o0UCQKFiqGkD9rXPjmFACB+5Ha3C1fpABQjmytyhIkSWbWkWFKebj97dSJMwGJKxLf3gBHen/eNKsW73W7B5lCWn7beamqtEIBGSmuZVQKrBFYJrBK4XAlkEAAY297ywDTDEy4CQC6iMhcAkRFgBMEEimYHhAAkS2NIOMAIS2JOG3PqDlGqkxPAex9DeLszjZzVIJ1OqtsGBEATAaIjRB3FJMPoCIFbghAATUdBHhAQAInmkOjHi7phVLAh2+p+Pw0CaCQaZP1/AVXQDrWGX00ZINtlAripIICYCyB7WpZ77KAgGoeSCTtngYTCH5Xplr6hfvKc1S2LAojU0yfxUOcBkqd/OlfZQwAukQSi5jnigchIDZlRsiWEAshL8QiSsgzZp7Fx2008rQJPKLdCABOEtlZZJbBKYJXAKoELksDDX/vm2nbCx6omRgH4qM4yFwDgC/FIwP3ltnt8k4d58OtUYlRas33yhjU0x9Lskzm9hMxgeS13eh/nUXORoTwP1s6Giu1TX/bjbWLwVD9dBMhvAUD1kBrd35x3YCbJNUKd/9aYSt8Z9YA9d0VfDjK6maIA0K8r7nUXnj/tlyFZzYW6YOuYF+/qnwUE0BFNUkARAqiS6kEdp2bsD5tjvzjij2XojktD7DMIwFO2d+kA3MOKrk8Sch8S/mMuTHx60YP7xVsAUFd6hqfmJ3vIgGNWGb1//Id/rKvcCgFYJbaWXyWwSmCVwCqBy5IAm4FrJATgLwJQix2cw/qwqkz1dQo5slYftWANROmtZ0Oj6ohKU5uTC+t4xFJnlR1QsNeZaNbgVU6W0lpRJwEOAiDAIXgrmEufdXrx3BcORDHOGhadAuzUOoM6LS94REqKz4EGd3x7OOzdIW54ECXLBYAn1XnXGlwipAwk57f1UlsoNHsO3GW6kF5jbgfYwpO0PxxcJgB/GSC7CFBFAUgCLHUpliuix5nqvCD49sLrkrmHnMXM+3rUA6cx/PDaLXjmVLzUq6ehHNgyDfWnlAEEQOPtocrOZwFkXvUjSfjbNxF0c/PulKLrfgOwWCGAuzPkKyerBFYJrBJYJcBJACGA4nipcREATRGwcGpb8eCfuHLvAcTkxOGUwh/7g1nuaoGZ7n+yVF/CKQv0S+kcOKRopoZeaNN5cGLbNqZgR02e6fCja4Rr2B/SiKajZhn3GARYzLObEhs4D047/C2KO5wVwjJhoCsIIA4pThvIUEof/CucZer4dZEnlUtoV6susnDw57eYyB1cR1gxk08SF8d8IWJ8lnZ3vCNtZ6oYzi6PWL4IBzocDi6LPV4E8LiADxrTPgqowUHoBpMo7xFdtAxgCnjyuD34P/3/SH6KmBYv5taD+2x+WOk9FPywfJmPvofXWCLrFwegIw4CoAn9JkzFtcoKAaw6sEpglcAqgVUCd1sCx4AAOAmi2QJPQSUIgByfsJJPhv08f5K1JOl9YWncu+az0s/vtjNE8Y7TyxBSZzZy9zi1cjQGArD2OnPYSPXt017+E+nEkqPDnZzv910IIL6DnjnMhXRq/592KM1hq3Curq6w3+BG+qUOLnLHV1cCBABvqAYJVBBAz4EtsVje+XfiJi1Z+akGW9MA+s8pCsCjALDoZ8ljvZdbDw12WwihkG1OHTxCS3Sg+JV7wy/cfs+P0IMy4BsT5CifnurjAf7Bw1QpyS0WIqWZiPoUkM8CPfRiPmWUhwD2+0PBH6rfuAl7F1qSxLJCAHdhdFceVgmsElglsEpAlgBAAIUhhwdUbC4AaKxhfZVRAE0IoEjnRG4u8iemmaE+FQWoz3sKpib7/4WJfTzV09jix6OG7+kSaDyFjAbJRYIABjW/uGQcBJB1UhEOEACgAFASlo/a3a0/xHNbdLC6TvWEycyuLBRQgAUOIQD4PbwIQKMAIneaR/6k5UxGAeZeKKpVSlKyIgogXAQoIYDr63tZFIDUWosjojoUSAofw1ZBfftCn/N4/bAfxNR/+LBtFtlPquCNgBQJQLaU6uI/k2xfM70KsSS9il8gRXBxoAZTzv9SAL+KLbaGSQ3/v//zf60ZkbXMKoFVAqsEVgmsErhQCTz8tW+uN0EXqeqN1DkQQONFALTe6XFdOitRR4z37Rm15YAnVUWQproBMv5T6qjVZ9HG1VRgQeke8ZmRaWdsmRqLiuXiIYAvePQnS7HnAoMQ+h0HAbBuME06wkYBSCgAGwWgHzy2JJ7wBy4wEQB7EUCAACRvny6p+oP09lttMLfbXOtlAhQWEADmboSLAPhOTKEGtStL7+rXU7W4fh8emiEhAflb9r6BdIhPX7rDqk4QeL0foAR++wnINc0MkMCA7qrSnsN6aYfcAb4CrdXfMrskXkYBSAXCqAacXuDPCgFcxniuVK4SWCWwSmCVwGgJsO9wzYQANv5257X/cTus32Vr24M90aF5lDS8dkwa2WbqpqzXm1ttt4V+2+20z/J0svptjypxCTQaeb2DLBklsHzx7Re+4q38RYAofZcF/fYWIABMK0oDAQrLnkIANf2S/5+VzAfeqgYhOR/xpcHTdEAGgQA2mw24wGzXrAPcftuurpJRbmWjBwTodYNCAMGL9i/Eur3CXwkrmgJ9gNti7V6KnQD/xDtm6AoX0fvQLI3WT2hAOx1g896+RC4yMsEb7woBRUQbXyEAojnl/QhJqdYoAP2kXkuuElglsEpglcAlSgAhALAT0BCaEwWw2W6vttsAAfgXATCTcW2ZFMYqHJ6k4xadTH1OJF3RWKpxxKU3tMouezVXCMA2SMcv3RvB41P04PToIADe/UYIAN5Cj84zff9POiiWzrEbTrJbGgQ90KgH48fS99W933h7e5tBANstcwYeG6qx0qKLuseGNDLWfLmuL6rhWqmm+/0+SwfoRX21vYKLAKz/345EKA782RYkdIA6//h72AJjKFpxLG/Ot6HCmfrC2x8OsMHNHIvuWPdJWbjETAYjdXwUABg5Gg7+5Oe/WVNsLbNKYJXAKoFVAqsELlQCAAEU2667BDDjIgALAaB8JBQAafCJlMKDSseU6lzbw1jfWPyYklD3dcnACE3wAAAgAElEQVQ8XDLt6gGyFzyhWBQQAEQBVBAAPT+vfS6WpdKv7vHd+16EGjin9KCBAAo3XvIlazgAXl0BTLQljfhd2y1s+LAafxjRWbhbgRDAzc2Nuxfg8yA4CMBDINBX5tVzrnjplsfTeHryzwAxGODfHEvaOOv/KzQhG3NWvOZGvBxKpSX9ZLiVPLIXCwFYBWaDAOrW/+hffpN98VxrrBJYJbBKYJXAKoGLkYAEAQAKgE8a1fy0kjFDaKcP73R2XV6ZhQDoFpwiNxeWot6q8Nd4m+cHirYURWYxPMTUtFGwNEs2amyledpljs7feJb4v5RR2n7hK97GBfMEax7u0t/euP9BrBBcMgL/X0oKSF8NTLnccm8KPaswxjqBNXxjMhLhZBvjf2IuwBsIZ8BgpOAA+0ZLr95/V6ybEo2tuw8FqGCbL0zpYtVm28PnXuBOxH63u40/mPr1yg/i1m8V4Mq6pmJEWnowpkoSE4uEq/z8/XzdaM4Whq0BJAqHtU2mLc/HIAhAIsm0FI4Rvw8s1It4fqcrBKCX9lpylcAqgVUCqwQuUQJPfdmPM+69TwfoDFSfV5g1PxpP38GLAJAOMOXr9u3QYEbJpsXXlJCw7GAmuuJzdnlrXWv5tiaMbe20fQ3BHY4pkKRULKYjkNKg0GQPL7pENLxCtt/zoRzI2z79697m/5uMfefpuyxuyZFuQwCsW44efrGWZR6x/yPgfIwgS/cDXq+jOeaF9GPhtQJ09SERwH7v/ODdbhcGxns4zgemtMZBA1ggUBe6SbTj0BIXCQmLZPv/RieKsBe4VoVGpzN24orTg3eqZEm3SBY9B9t4zhFdhrXese44vwpcChAAu1HBh4SM8EEq3F9dnGwXnZl140BUMQNp5ggVPb0ZX8/w+EmhukUSXNRKiQqFN56pnqJ80mO+0+x9xzQ1VHKaUGiFACYIba2ySmCVwCqBVQIXJIFjQgDEWA0mAT0CKc5F2GjQaMPXN//7dt6cQbG3HhgsTi7knAVqG4m1hObwtlRdhiPLOc5SZHXatY+0iVA+lORixtTEq7nw9ulf//bqYXZoJRyN770DCU/Ke/f7AIfn6Din4Yu/ZX5+7uqhhhYPB3Q8e/T+A2kRDOD49dEGwdnDX/wdqxvwhIPv1YMAWLVsf8iiISBM0zxE/JXGUMTj9/SGK3BPP0d5kFz7GxdYRh50oEhBWjAAmPCtlSFkutdiMJoDtUdwKwnYpGvZrNSKClMyxBRKqOglDFCNVJm0Qa1A2cBZulDvhGqeJxVcIYBJYlsrrRJYJbBKYJXAxUjgqfQp7vh28iHPBTA5CoC+CJAkkh3yhdMXNMKlm5ita6dTzSFukHhvTDRLhLhlw/Db7HFDwycsejKeLKamJJ8zMUFPOHzLdi2P0fYZX/92APfoGPg4gBQFAMnkvNfkyuJzAHEFcRO4cCajq96YxcFRD5zX+huJpi0XdLJSQwgAaYCLALe39+lFAMieUkYBkE71EAD7ImB7QkZsAgFWwgr69PlRO3wML8+Bh48AB73HVSMFiBmgJMsbVtX2MGE1gV2lPZPZZo8fGKO8CJBp1wSJQLwKPmFQ6zOrvsJcNS2R04g1rEGmRV96xKFq5I/+xT820LAWXSWwSmCVwCqBVQKXJoGnUQggEu+u3O52+91u79PyTYQA7t0LzzzlRkBhEmCELG9C05hTKEE38TnO/3zv3XKcVgV+5q7KompjspFGUGIyEUd06A3+UWyy7bQzQYzi4cjtjJKYheyGbmyf8cp3lAHKYc47Z3+zDcnkbm9u94c9QgA+F4Ab/ewafLU00ACBYh0JFcFHihEFyFRJsUXRiutScK0dYhnqiwB4H76mQSXh3L3hcAx3G7/8IbXYqP7s8L9Yjune4KUXCkcYIK7Y4W5X+LNax+kVAy9tj+IQf1WMKKo9uniJoCMxeRCPjAJgwIJ+0WwooNQaVinv7zWXAD1JkrQtc6Wn4wM2bP5OI7t5/OFsCOBj/8t3v+Ff/UXk6ukv+97XPKvHYvH9B97+be/evOx7X2Wt55r52G99YPPFz/oMY4/LFv+tt37bu3637uLT/tPH/sl/MZhSFJ0bhf/zWY99+/MGd7CspNbWVwmsEjhLCfzJrz7z1b/9wYy0h97zvhc+f/PR7/vGn3/sD937zi//Z69853/0t0KR//0Xt//sw5vnfNnhO/4DKPCcb370/S/6pNjA4+/6p2999Nc3n/AVX/7X/+0nQYFnvOrFv/OKz8QePviT73jmu//dZgNlnoaf//I//9EX/Er86/r6iU954utf+5+87ouxZa30KggAMjLFh6tnQAD37t0LuQAoLZxN0EgrUGciwOu63WOehgjMlsmI45BIz2LO/wgbSas3Y8uN8EXn26ve+RBJObJrMFbATGvmObA8Rc981U+lWZ18uZTc2znPPh3gfu8ggHgJwJ/he37gF3ZpCPxGtimuiaEEYSXSRAHopNGFAPBq0BYSqMbUhoUi1hQx17yFd+yQ0uTMw0f0hD8P4qffh9+FnDBloH4EAfjMfERo2UWvzJNPvOJwlFfV6SDmAwH0dOdq34vWje+MUoFSkGsQY2MdbAMiLNeRSYbZeVEAItcxjBAKRN0Yc89pzPouZH2oG58HAXzgrd/27t/99Oei5+nhgM1zv+WfPO+JBpWZDAGcqd/rIIDNBCjEILKq6JmKYg5La91VAqsETiWBCAF8wqf9rU+5BiIeeue7n/ecBAFsNk982v/xji9/FnybIIBH/uBn3vnw2//t5pG//6c/8CVhH9j99qPP/9V37a5f94bXvvGLA4iQQwAffv0rfvG7PrLZXG82T3j4137hec+OjAcI4OOvn/jJm4/8GWSVuv6G73zlTzw7og86EQUIIDcJ4DkAeHtrShTA4XB9fX3v3r1wEYBSMsnxKG8HsDGeFjfSak5MojqynRNm7ZoZxjvn6g+QiU7bx5eyaN343osW1VGuuYm+OF3KDrZf5CEA7z0EuWLuT/j4cDjc3L8pIIDsRQB5psbT/aRsRSYSGiZANXLO5CcR8uHaAkQB3NxkLwLARQCPAITXDTI0KiY7SHJM5+2yCmQx/E54LqaLwgQFCuDLu38wND/XJ+ZNFEE0tQfegDCKwmVJ/3cRh0ZHKvBfktpK79cd0M7rL0p1bhYDGjK+mmSFku0yXExE9sCE5PkPQrhzwCt4/osv7tISLK2GuuGbAwE41/2jyf+HDtkP27SsEIBurFqlVghgvgzXFlYJrBIIEggQwCe94W2PfuvnUqmAA3/9KZ+8+zf/3+Y53/zS97/oU93XBALYhLp/+52/9DUvf4KvC99+Ivj2HATw+//rw//og3/wyCNv+Pd/+7Ffv37d97z2jX8/dBogABdf8Mhm99Hv+6aff+z3N5v/+MsO//QR02A97eU/WW+he4wCmAQB7A+HezMhgCqcs5ULgPoMJubrwoNsIUxXON7+6dqvMyVgrW7xgcdLw0rt6PJnNRq2h8NGi2J+ewkCqMR6BWel+/3u/n2XSC9FAfh8gPgoYO1AIlmgfLRAcBPhvj51s2mh3gi3r53jNaeABfiLAIf9/v79AAHgqSS8bsg+bVhHSaUsfE0/J8Xfw9V9WriK/8cY/vYpelIyIdqi0AMnAS/D5PRiCc9GVr6SdttVxuJFOziytHExxIPT3BaEMF/TCYaNHXUCATyH7QsRGc3xQD5BAD10bApb8uo/fa03ufQyU5lKdHepah7NgABcCMDm5d/7mi+WJZqHxNNIeOf2/46v+OnPfe5nvv/98SJA+tx992kYUECvG0A75BNX7Fkf+O43fPRZz/3o+9//55vQ0Ufe+93f//5wReGZwkUDSiEtw9Z1H37gWRjjUPyJYrBEAYDr7iQA0nA0bFxshf/r6SheSk8o5u5NrBcBpkzntc4qgVUCbQl0IIBP+taXfPz3/ey/3nziQ+959wuf/4QcAohO/ou//TU/95+5s/pf+f63PPeXdzHCn4EAPvCWt/69n3382f/4pb/y773vCW/415/w/C//628JdwEyCGCzCSEGT3nkQ2/+sidbBvELHv3JVDxulO7lJp+tikQBFMYUiV6sujv4KAAIA2APdeoe3SdcqCOTHXCUl85JqWfvBy8iVc0jH+Hz6cZPQdKSnIo60jWWSM1hnFo09qzKqhTmiBSznsulDJOHAOqDSiLj3W5332MAB3cRYHt17WLn0be/urqqA+9Z4ddAAOQDrCMFitP4tE7V8ySuX1IUOj2Vf/xxl9EwrLAbn9rQMeL/wZcG8wZxKaSX81nuJPcVnngNP+6MNsAXMTgAHWf/i3zCz6AeJNWceLm9ahACIihGwPYZnspLhPPziXJNrwOUPva4pCElHZalU1oTpLnKgho4SsytEI8YJJ0WxhOaja9F2haqkWsfEZ0ogcmn+gpC6ynzhz/7X9nEgaUlB1goQO8I+N8/A0Llgyfv3e/8KPtj7/2eN7x/46MMqFNN+qXloZ3kM7sqH4sIgm/qMysUIGOBIBpS3YUggH/1FzlmEfIpECnlaIuHLYDTFQKYqL1rtVUCqwQaEqhzAXz+Ix/6iS97cnDvP+kNb/vyzX/vrvQ/+SUv+NBrn5RFAaCjDkf3m9/75he9701/BbcANhsmCuCPX/+y93zXn33qG9/90td94m++4Ct+45c/8Unv/7kXPMdfMaAQwN/82e+9/r973/f94ebJL3vhh77hIdMAUggAt0r/atXOZQSEKIDsaSYXLZpdYKz6O2w211dXDgXwJnqWihgNuXh0R2uzqQELFGBRf0ZhLOTniDETtknmysIaYvpNGe3SRcXbp3aJEkYJmEi4g+Iy8T+08PaLXv3TmUCrc+YAAdxALoAtrC/ot7MOfPJ5JUSNrESuBeEgOnrOKa16hiOk4PnNwf8PV8kU7Q2R9nv3z/37u4MLzHc+8Gazh4sA1O8mfn717D02bnaK0v1zTzws5VtspnuFPhvu3G3LEArhvLqYLQECwCcfGwuefS2UDoEBYkk4rfxOq1W3x6wFKFVucGsgABJMluNCQgZQcgOk23HU5Tv/rKIq3P7aOLANii5QhW3zD2ZBAB9+nj75X/Kfi/ABwT8HdMCnuNsQyIByUUEAAVaA4/H3fiZJv8cCFpmrnxoW6270UQB1OkA+USJFQzYbJ4oP/IeRbDGaIAlwhQBsM2UtvUpglYBGAnUugCc98mvf8yUEAnj0W//8vZ/62If+zcZfFvgjTAfo4/Oh+vVD7/nlFz7/99/3Wd/0ex8JtwA4COC33vuExz70N8/4u3/6w1/6xM3j7/qOtz76G+kuQJYOECh/yiO/8yNf9oyQoUDDjCvDQwCHw84nrJ4JAdy7dw/OtagbD5TV5noow1kqNtNUyzpTrm9p9kvI3Rt9UaNJaXzOcIaUplc1SmB6R6SmUYxD+lwbmSKB7SOv+RmsVw2bW0Z2+/39xx+/f//+fr+/urpyGUcBYvQLSlhTUhNZG+BjJ28pLip4BFosSdXpMcMSdclCUHt2A5/0lufbu711/n8s61Ib1ufueUuxK93z9UI0CLyt6D3/sJABnECei4si6k6bYiWsl/gQ0BHdv3rlpM8HpldhOVR1wqpbDh+IGM/G42C2U9HyWrzkKkbFLp38U1EXEAAKqtZegLdYjlpjrXHUe542u3/zY0pfLsxplWJbGitNyZdrPFsDGnXnQQAkKl7sw6cMDN/6wP7CkSbR7KEUDc4PuQZTI/Q2QQkBpJT4Hlb484KmdK0gfkGKpVsAcl0DBKBNB1gHPsgQQEbYGgUwZe9d66wSWCWgkUDvIoDPEfDv3vUd73j0NzabL/mSv3z+hz81vAgAV/RDyoDXveG13/AbLsif5PkvLwL8+g++5Ut/CfL8kZ8QQRCjAD7++omfuPnIX+w2T3joPT/3wud/vIaHrMwXvOKtyWSOIaguCmA2BADpACG/VWF740lbfZDGGgaMealiNH9bilax2kJ1eLKKgKzQBDuW74Qjvmux2+mdUcMq3hldrVXvjAS2f4dAACVXfvbc7nb3H79//+b+freLEMA1+s9pgnE+CaxEmSMRnWzqficniiaFKxLEwZ/x3/AHcdkhqV7mXkbfBkphjhXPJo3Pz6ZOaLL9Mmo9/pKPmqK5AgoQry1tIW4h/OTAhaReHQggfg2NsctTymiAgQA0PX7V8cQFNEI7EJ4BcNGcOTORDFOXuadKcau0mwrJ/+onFaFKlhewS0x3w+sWIF0IgBRDBMiW9/bNMS/Adhpr9ixCksR0CGAj5AJw5+0+OiBeXydR7h4ykCGAeL0/+Op1iju8/5/SAUS3Py/saPuY/hE+BB3iVXy+7oCLABQQcXEBD2WP+UlRALFWwCnWKIDuxF4LrBJYJTBDAioIIJ72b65f9xV/+02/9FH/KGDI0geP/D3xJV/62G/+2mO/j7cAqiiA3e9981e9701/VZEKEQTX9CLAw4A4fMpXfPlfklcDlUx+IYEA0DOH5wB2PuuWt9OKs4lgoDTuLV77Izr2IgA1jLNDC7/FS/aVGQVAE5SzHKxWnKW8GA45y+7E4bSQUphAmUrIxyG1ASZSvrr687wJ5SR9QIqJEAAuGS4KwP8ECODjPg4S6IGiu19ibr9aZMwpKHjj+QKBup55+eDxkzkDf4WTfHqcLUQBFMez280VORpNEACbsq5Y+7pLobiGxnXcu8H0nLia4OEyA8EmmjoYPLfqwJ8JU4/tUDnx6z5hI7DcW/vE7+sv/CfKZk84/YRL/o6i+ivPU1NGPQEGToVicm0/83TxKV1hKmnstsMW0BM5AwJIgfr0LXp8EcBF79OX6lPUvXQR4KEsDF5+XCC7IMBDAOLlgpY8Q+D9P/gYmzhgs9kUEIBwj2BjTwcYX1UUIICiQY+tfMaaC2Da3FhrrRJYJdCVgBIC2GyyM3wCAWwgyf8zPvXZH/zLX0+3ACoI4Dff84Rv/+O/yQt816t//vV/soFsglk6wD/51b/3jb/9gfC4YJeHrACFAHDzTbkAdrspEABJBwh3dcVIfmqJebrQngcrR8lMsbMPtyJ0DepKKVlqvlGvb0PM6mUR7yhaDGSfW9HRY3tu/J0DPTIEEBeClAvgcLjabq/v3UMIIHj4Mf984keIZMYlSVqbcE3BeP10PkmC+BELSFEB5OE9hE8L/dlurzMIoAAsOW1jvBdBKeV7U3BLzL2AAL/EQ3f+kJ49js3IyAnAr+DjAhcoNCwLcMB2WI4wOLw3CdP3cjz5ctkAl55CtcYW+Q4iABDE0HJ3G5I0+v+9MRGl0lCkRSQJpobapPjQ//SPZpDhT6dDrL5rRsr5553n9/9FzPAvpAN0EAAm7QsH/r7xPBcA8ZOJb1yGDJCceZGwlCkgsJz78OltQrGu5zccxUNYfn25YLMMBICpDUNEwHoRYIberlVXCawSaEqgzgWweeid737ec1I6wPhY4F/95gu+6jd+GQL5KQSw+fDrX/GL3/UR9zG5BVBCAPBYQF4xwgrP/tK//s6/+yv//Edf8Cup5Q++/Z3P/Jl/u/nkh3/tZ5/3bEs6gCUggP3hAFEAmAsAnHuNV4/Wox6vhwFLm/tko0QeeVWTqkKG+TW6PVXXJ+lURdnoQg8Op6Mlt1R7GQRAjXU8qN/jiwAeArjyPyEXgPc5Q606Shm+whz7ZL1gvAJSLHjKMTaZ4gL0XffknuXQmvucOMSkr3g/yoUtQJns2lJIg195LBrHqbi1QIbrnv/dne2DQxQPwutL0+lb1Wh7lxtoK9x5EWHpRmfVE7Q5Zesvma4vfNIXoRMlBEChF9gUG0DvCFf/YsRpJ/T3/8fXqjRfLpQ/45clvSNffdpzv+V5H/7+FJyfnvTLHgUkcfKf/tzHnvfhN8Ss/lkv6d5+8of/wZ/mQQcbcMUxLV8jG194N3BDsAyxbnqc79Oe+/JnfeBdXDaE/CnEJDnuYUJlLgD6JuLTX/7YQ+8NWMmaDnCm9q7VVwmsEmAkUL8IsHnoPe974fNrCADz/5cQwAbuAmw29BZADgG87M8eff6vvmu3ef5jr3nPf+6eDww//9vPb7/zo5vrz3znL7z4U/6HDALY7P749a98z3d9xHwdoIQAvPGccgFMigJACMBdBLi+RvuyFQ4QWZwPAdh3+76mb6+ueiEJM7qdUbVPulTC2Clb3ArTTKd2Tk0jp3O6WuvOkUCAAEo/x2XRDxHpu93u5vYWbii5RwF9iFHl+AQa6KG0T8XvcvF7xyg4q+EcvLoIQD0rJg5JStXePGAEImsIAPxwjwDEU8qor2l2VejphInnF188/MdhEtPhmW64UO74laLGMuCTnFmQQ1hqi4byP9uTWgJQeO0ctEDoT5iRces4ZppJElKEBoWZIMJGasaNcIF5EVATYm55coX5EMDkrteKqwRWCawSWCWwSuAIEiggANiL9/v9rf8JuQDybH5oR0sb9+FwgFxdWgiga89FQdisLL34eiYIBS96ZfW9di5uWhoyl7VysSgE0FAkA2NWlgxNX3bRSxHM9pmvfEeeOD9zwA+Hg8tQsnMPlQAoQF8EZIeIOj8ulKDwmvAyf6xMJcVcwxbS2k3SjhAF4J03cM1d5/wCxwVQKb3H6WM/tWYFdgTxFKyl+IhCfCSGn5LQBATKEZBoYEdqKqNlY6bNCTtVjiNuuvSGBd5HieoDEEqEk+whAFb5DBHdkEYmzcFWpRUCGC7StcFVAqsEVgmsEjgrCTz9695G6QkQwOFwe3Pj3gTAzNU0Npac6Eie4fXV1fX1dXYRQGa7boRNGdgJbBTaF01NLG8xQSxlOYLm1rfrzvF7vJs02rk6mxqXoALeiXnqy34c8+7RuH2U5N7/gOcTzv+bzBX+VX2Imp/M822ZXDv1oNcQgLrq2IIs03aVgRGhpIHckq9Ltg0a4FDkX8yYa2AATfyU7VQSm53XsQPgWjMBAQgHlBAATAmZnyJZQ4ONtkxsEhNKT3mOcbzgxRZXCOCIwl67WiWwSmCVwCqBE0hgJgTAJoo7bDajIAAeYlDn9NEIVG/P6Evy/QoHWVbzby4ZGqHMLHMBJM7k8CjVHzAxbj/3q97k/SGYEXwMvs9VnyLni0hyaVgQCGTO9qs89pkfa0ybqdYLAgFs3KWGuqLeYavrmjSHL2xqQk60VnjjKWlCnbiR9YQJGcL6mbivScbcEGOeY1GP7hIF6zAKEQKQvG5248xjTKY4/0ZVaQtHakwKkFloZP+fd/+XSwzi2uYqgVUCqwRWCawSOBMJPOPr346UIC6/j1EA7sgtnMvFe7SVSczYXQECcFcBtldXrT26Zzw0vp94OOdbZE+hGiPSIzOvqiwdi0kQgLKZM1EkSsZFUH4RRJ7h4C5H0vahF/0QtN6Y2+DMX+FDgJGcNpDmfB/yWmfRvuh1LOX/u0sMRI578d2O/CDdms1eqeLKYtaBL6IAcGRTrgfomHSfsB90VuO3bf+//nbi9mBlcnL5imtNSzTUAvz/fUyTAY9ihtwYciKHMoMgTLc8jyNLSa0kY9VmbGsaYbbLrBDAfBmuLawSWCWwSmCVwDlLgEIAgc7tNqQDvL3d7fbxvqwZAoBcACIEoNvy26WoPdM/PMhLsHGIOqKE8ZxQucAjJiEJ07RrArHTOjrbWqsEzm1otp/9lT9IacqOcPOpkg2e7q0RK9JWHroq3CS9QKVHAaUWEr9GtTUW13PAlMS+6FF/QQA4rmEsKgigERKPEe7or2KCFgkdmIkCHFN0AR+RIac6lS4Icrdzjw45UsH/hwSZODjVntfLatsaVqHVWTqjf2+2v8HPJSSrv0IAQ8W5NrZKYJXAKoFVAmcngQICgH0W0wGGXADRamMttHprhosALQiA3c4rf7hrgxEbTyzbzwVAxqTbozh+uposMbqqgzXnJJ0O5kHX3IPDqU4e51uqhAASpYUnw8WQd9myQgDtYIRud+0C2617uTWuX/hKX3MpQiFM1WhNvbSkakrLTOJRPw8B0OcAuI7oYIXv82LwV3F8zWxFmjtj8zidqQn66sVbjyDh29tb1wKGAPgMmdLE0at0WyTZt+QPK+ZiEjxb2HqJTi/tFQLQy2otuUpglcAqgVUClygBHgIo0gE2IYACx4dYxev4g0m7uyf2uMVjSY2FEAtryvbHR2ql/5zh1P6n1uvzEkos3oGaEnPBCybdzOtaYbPZftYLf4B6L/j7Np5zujs8ZDEKzo9OdhMggKJhq4fToKuGALIgf9B86lzhYwT+Q+oAd7nvTCP/9UDWgJ66QVhDXey6f5ohRGERdnA02ZFiowCgqQY2MgrR6ArZXADEbrxpgncrEGHJIADYbP3VuyyChhCnGejuupsKdIua5bJsBT29v/eub1yWlLX1VQKrBFYJrBJYJXBSCbQhAEy/nUI7OaMlee8QLXt1BekA6aOAXWNsGgQQrU393t4SdwMC6JygqPtXFzSqxVLtGskYWPzucWQXDpMSz97IQgmz7IR0amw/O+YCACcyQQDkYLP0mnItGZZmnFO+6YPhwxYCO+E5g5gLAD4uDqsjBABVCjgAXGX0s+vRlScOdOqCDmLD3g/1LuPw4cQGixvs4UUHeNMhT+zvPoiQRLgvACfcgV4vCaIWSDbLcnbdwLejcYBZrdMJR5poBtnqQYEgRv9ARogD8BAA4AB0wy7IanRBxdhYfoeszEMa0Y1Lv1RNzP/9zm/oV1tLrBJYJbBKYJXAKoGLlUDnIsBu10wHiBbcFgxLtEauwkWAe1fX4UwCzCDGmkV7NA9gXNQopcOlMkWiya0qbG59qvaYqck6Yg3TRd1FsPAZbpd0QKYK9+7Um6cmx5NDSgfY7TOLFIr86d2nKTN0kBTzKIbUaOadFq6YomtFEcxBWEAAFBToCn5AAcCV9/FZx2JLQEbAxS0wAvbquMR7dhLeFBALDehEmhADik7kYkKBT5deERoXUipgRsD4GmANAcdo7SkAACAASURBVLBdFvcs2HSANgggAjdMd0Y5TpfRjJorBDBDeGvVVQKrBFYJrBK4SAk885XvQLrxCG233+9u3c9ut0vJm3y53Mx2p0px90wQwGa7hVwA9+7dw7DEdA1eMAmyj7db6GlpmZrME1Xh3BZSVZnG5IJN1wQN6kzKVL1CANN0QFdr0ODpOptRavs5//CH02LU0wkaSU5Pxa3YYUs69XdWWbqFLFvF0HnznPaa89+bqHAnwGJ4ORsFMAYCQCLlk3ZXBJLYZxBAgXdEDTgAokzi/E3+f6aHPTHPUNq5EACQhkPWgTPwDggR42HvX5SI6QCKKACJNUTrofcCmJXIYD4fLduuBI4zsmsUwIhJsbaxSmCVwCqBVQLnKwEKASCVKR3gQAggv826mJdpE7XefumXJCUS3mEjR2Xd0KjiGc3zVftsDu/yQWpwFW9jtLef++I39l8EzBsIAtU9CsD2rRqSXqHe96nn/C23WC+vLx1ft3tJTrgAAUACAnIRoI4LGDkX84vrgbo2BFAwWGMZWEAv8C7MIvFs6CI0QR96xFYdlKEUa/saS+a0IwSAFwEgD0C8CAA9srfv2rchjub828WrlOKYYisEMEaOayurBFYJrBJYJXCuEuAhAEwHeCwI4Pj2ANvjRDImVuvohK1VW+lzVccF6FoFs4BQF2kyQABS25gCjRaoR3fMeBtb0RfPowA8K75ycuBj5vcUIa9sHXIItoZm8SiA7mV7HgLIGaRYBgQCIE/wlUYeTBlNtVmKPSAXQKN/0AtgIonRQwCHzSakAvQQwNXVVTFZKOvt+zKaCWUSpKnwLPHPqFwT+X/9zGtmtLdWXSWwSmCVwCqBVQLnLoESAsBHAW9uBl8EkBMBKI2EdjHe+FQ2HUfJWFxli6KRv4gqWClehIi5jd4JJuYKYa2/fdJXvamWAhyNUpemuBddVPFHoYOEySmm6d54HZbPQwCY7z5/8sD1L7jH9QOtilnEQwBwdWDsj4QFYBAE5ALADPahd8IDiC6kTogogAYCyNsIDQ+JyxorovIpHcvrABQCcM8iCBCARPBCuQCGyEdS4yEbvJ7CFQLQy2otuUpglcAqgVUClyiBAgKA/Xe3398uAQFwu7vCcFU50UMsBCUxMNB8Yf8pG4A5WD1MtA7ue3Bzd4iVwZJ5oJrbft5X/wgwzE5mRAEwIppmPkcdGqNM8mFo96Cbjlk8s83Ob8F/i8WCmw8gQMYjwQWUR9+thcm/1eILlOkAl4AAqBA8U45NhD/2Ph9ADQHUg+hQgBjrjkJAIKBxU6Ben6Uw+zEKM2Kmdt+zgLcVMjE6UbpcAGwUQIOok+cCOB+xs5Prd3/61SOGdG1jlcAqgVUCqwRWCZypBL7oVT9VU7YEBCAZsRpLQFNmPgSg6QVlxRQmHy175mQidIjeHb/HIWSvjVyUBBIEgGTjRKK+MYUAan9bYnm6DitqSsHVLiQ7P93NcwHAk3fxJ8If4egb4hl6vfe+T/I4FQRAR5NGAYQQAO5kH9EPPO5GdIMWL2Sbi8L/lSOyelmdauI0KKQ7HIplt9uxEECNo0U0KkR80FcACuhBoqG9542fd0ccg5q1FQI4ovjXrlYJrBJYJbBK4AQSYCGA/X5/MzoK4MwhAJNx2LWFusc5mpE2kaRpUFNGeinwJMRoCF7L3BkJbJ/8kh+jrgsN+Me39Hw2eXeODceeDeaV30Icdf2Db9HPuVUQ/C7PFZ7fuoN4OLzdbMLpLbj60V9FCKDxHEAz87/ojgHIQL6Gq/VjVKh5Jh+6AMYhCiBBAPlQQcyA+xbuAuz38DINhUqoYBEdyNmIjSIKMGgNG9QML/PGlQwaXbbdbnf+B55XoIrk5sXVFX1QB9ss1AnHKzy+49VAyrXQ3fMKfoZLaXiDbaVfIYAxi8LayiqBVQKrBFYJnKsECggA9lmIAri5udnt9xi9STmIxgM1wtPjx4fNpngUkH14qBHceoTt3tRFv3C/RDjOo2c5ikpz9eYIXcwl0VJ/CLZi6fA8yzpb/jwpm0OVAAGgY+zbdj4PRD4Hl5nvUen/iw8QDJo3BQQA3cHPbrdzQMb1dUhdQCCAgqqClkGkRbkNbS6mMvTOJActUAgALwIUyRvA27+6uoYG9h4CQD8fmi0gAK4v/5mCO0WROVptq9vI1RdYBoe/gADii4BebiI0VnMq3WqpS5af6CeYWgBnNRArBKAet7XgKoFVAqsEVglcpASOBgGw0mE3/eNYAqZe+oX7JVYIYMwEWVEA7//fXQiAdcvRV9l5CKAKnw+6Bd6jfq3p3rFX3vxXTP9EIQbDQyJ357NVdND0h31/TJ5ZesKKNqwVJd+V5muAkXVn1z4bggQBgDAwrSPEfUgj29pClsVOxixn1lZQDvByb4gCKCAA0CjFDztqXX1r6YZVbzyRkyop2JtRZIUAZghvrbpKYJXAKoFVAhcggUde/dP1uXQRBeBCZfNo2QlRAEqz/GjGgKmjfuF+CUYAkyoJSjWyrQvQ2weDxLvp6ktjF6IA2K/TRQB/jgwQwNUV+xJ71sBElNFXK25fT/BVaLg+nuKWEABgFkho/IW+HcA6s2Om/JhWksxpnrliKJFxF7/ehwDgYkR8FMC31bz8zz2eQLgbhR2OFlgmpHYUAFXIORAACpb2TbMDgD7SZwihJMN7UxzjZDWuJd3W8cGfepWu4FpqlcAqgVUCqwRWCVykBB559U8D3fSUBXIBwEWA4lWmUDikuJIvAlxf37u+vnfv3rZ5IHHCYxqTSdEv3C/Rd0wmKpCx64m93MFqff9xAabTfRlF41ebDUukuyGtqH5hRXIIgDpvfhECbiAKgOYCUOq/sliQWV66GwtgahxyubnzW4gCoIkA8vAOBD7oSFZYQWuYTYRp9KXRoJQLoHBcXWC/AAHQxmlGQERS4JlABKQlUYTPdczrSmlkc4wyiLBALgDIkoBRE/VFgJq74hNlIEDm/7dFNkmgkyotKPAVAlhQuGvTqwRWCawSWCVwBhJACABogY14t9vNhADuXbufI0AAaDl0rfRC2CaTo1+4X4L1LeZpgLrTed2cWe1JXHOG7kkgAEmYLDTwQEIA7PiiM1xAAIUTyK4CbS9o/lMiyvkBZKSU+A0IwBeldwHwcgQ0MtIFmzSdlCwXxRD76EIAxbCGvICABMEbg6RpAQjwHy/A3QJNJmb0UQDTIAANgsOWKdCZbGRnSERdVSxo3fiVqrtCAEpBrcVWCawSWCWwSuBCJdCBAPwZQ22WtC8CbLbb66srgACurq+LiFoqqJZdoRAorW61BNS2R0JGWhSpm1MXNPKvKH7xRebJrlLj84cATnURwBSqMEStvLf25Jf8WBpiMtj0MByyoNOLALVW0KcEkLp5ypN8SSXKgP0W8dXpPjyFAOon7339AgWANjUowCiu67Fti5HOMSyJEsM8iCwEwHrymPQBzv/ZmLRaIKGpmUMuKPYyrWpnUQqHaUcBECrbLr1m48xaUG/aIwU1si2tqOeXq+c+bXN/OLiTlvv3b29vQ/4Ln8oREjqG9zIKIrwcCmHQeJmYR2N7dX3tFhAI48TbNHWqlLZgm9/OHRO5PruAzx+OCS3M5XFCl4tVoVe0aNBvWJYh7epuf7u73UNsEfcDyWuuvH2PihcKemGlipzsBslT24yyHBSTkOWjHRIsNvJlw0qxHI2eB6Qjq9g1W/MQ0TG5ADAKYAYEcO+eCwUACEBKvM1afXqmqEit4jINR79wvwRdJv1Fy/y9cD3XWUPmahdbQS3hBoe5zM8fApBYWRoaOBEE8PDXvllSbnhCDyKU+hBAfISPyG+G+syoCgSAbRHsjPgcgMty78399CIAmxEgNBHQAGikRxE+aDh9tve6EFtm3R7EMkI6wP3+dre7Am/HOzzh3r/g3tAoAAgEqI02RjI6HnSlpktybE18cwFyAYSLAP6FDJBjECn0SnhD9av1p7sVpWaosBbwDy9rLGaO7P5wuL29vf/4/dvbG3zWEdYEEQLgEMAEAcR1L+RJcdkcYuDMYbM/ODigeH2jLXDpW/0wRa0r3iItlbOQJHVWZwp5ZnU9pzM7otWlTrvztEuDlFTVLcuAAOx2u7SqMO0NhADoitSlfMJWrhw7tljftVC2Huk2FrfI40LKCtq7rGCWbV2QPM+pkZRw57HqAp/urb6Zfje4hlwhHeD9+/fBwJgWBaCHAIyySaz356k8O0yd9gv3SwRSiv16+vStjDErCDK96+PXVIu3TdoKAeiG7mQQwFtCOn8/3vSFOXr4yUIAtdVIP2noTzZtSLnwefgEA88b66z0EoGTOZ4wHA6b/d6tqpAY36Gk3IsAcLsbgAO3GXgEBOx5kjogHbnkDFJwy9WeOn2UeeVZpQqC8kbnFR7hbzab291u73EccFDTsadP7ggMFg5sMBa9HP3//EQmwApjaFXro071+6WmCrNsuYbeoYS0jhewcTTX3aMAiCVJEADSXEwTtMIVsS2Jb14CTbmMElp/eHyJI3fX3XXoRMJNqIAAILnpdru9vr5GIAChMdpFzV2t7BgnBasHZHWKSTQARswklR2BVh3o5CkuF8IjLcrBLIvpiJnY+N2pVu9lDG9wbB9+HApw634isBh3n8OBxp5ACIC75UvHNf6R75tZl1heGsGwrKNyKgfDqBBS8eLzYs1s02IkQcnYA1FsFZ1pmP1clCyuMSgAPDnsA9QcBFCkZMa+WzFu5CIApgOsTXTNRlYngS6Mw0IWSjfYqnX98pzBWRPTb6erDYqVttvGWsBLYNEogPPP2NcIJTg+BODt9qe89C21/Q62qRQFwMwosEsIfpDbukT54+X8sKbkVjb+lR2pCwsMsakrg9Wb22H5844rOMBtCMDx5XnDA/AAAES7HZ03zt1Jmg3RRuHHYonbvf9tuKBfITdw8Oifr3MDk0EAEPBMX7OPRFKxJ2K2W3CRaSwAckeL8b9LK9+ikmEbj3G2MDyJWSH+lkBIMS9mOLEzQgBcGgXN6SK3wZV6VeoMRKyM2m0WHaNRROraAYFPgwDKFS8XMv0WDmw3my2kH93t9xg+Q5YEbnxag81xOMCuyZuVx3qYOulGylzKoqVi48IiYCOGQgBFxGmuM5iixe9K+93OQQD0GTACtrpGQa9aEACnD1adMjCrV79mSfbL4lHbtJMSuOKsdXKIQhoGw1z0rKVn5uYIFeClnvpnrssBIUIwC5aCAPI5poEAWONExBDVK6d+zQBB98tXC1zjLGeWlviO2vetZrX/AFVeIQBp9T0VBPCyHw8+Q7FvxTvgm40/PCe5AMK8855hnKhugtSnqdkcJjYQnlpQzS8i6ctDvGqSNLax6Ks7isCeCABAIwoA6kQIgCYFQFeQtbKiE07PDg/ohC261yI9xZLt9pWrK3LUlCAAgDnCdYB46T+JtvZ1PCKCmLRrOS7PmavZMDY5e8gsFqNRJYL22XaViBb29xAdEdTVR5HAPg2RIXCjBMCU9FgmUaF6YZeGjNkCJJGyTn7b86dTz7LZLD1MFlqEsqL9EdExCk2aIQC/rPUcKfK9O30BpXABAOENkoMjhYiSkWqvixSlA7aRRnCWKaNqEHqGomqzr0OphUipKTXxHVqmH+eRhgtiMrQRV04SAgC5ABoQAKgGRAFALoB6uWbfXm3b+hoNapXpm+caE15r6KPOM/KcywkdPIsqCVNAI5iBJK9NHUUCvN9y2AhWu3F5VEIA1Mxj1EyIAlDsLdnZjelKhfL8H8fINDtUhVWFFGhCd6MKB2GwAY/Yt46iuOfXyQoBnBkE8NSX/0SwTDBQNa5fcCiBN8mpz5NPgfBXuL5EbG68cp8dukY4rfD5Exlz1TY9bh/fWnfWOJpZ7EUAxDXoxV2KavSOW4lmb0nc2JJrRYaSkF3HPXwY7ySndIAe/ihuASQ0h/MrAj4dQzzgsdpymNC9bIcS1GNqkYxomlkaCSBVpMS36V0aXRTAYbOBK7ttCIBASWnjA8epRLUkQ4H684VvjxOPMM5qJul7xnSyiNdiPs8gqarKem6sqF00kM/mgLkAAnDjLwJgXAzeBiq6kvZ9MiaYSdNnBCiiOeXhzkwwda9tIY4bjoRfYJtLeMsjdeKUbYnwIzUdfXxWwNYBAoh4UbzMFa9caSAAll1WXVnPoazedmDaaGO0IiopZChY6jFeQuOl1ugr325OopDdleeUajit73iuM6320FqNBWzIaJuIlcJ3+SgAkb4mbJSiAHzsWDK2aPQiGmC4NUfzjL4IkC4CCA85UeY1/qxUxgoBBOtRZ1doCFM65Nqm9EoxvkV93xdd8qwgAKuVNH/lsa8kRjzRqhzbpwEEUJ8TxjUoWCr+ehKcdhZJielcQAQx3VnKnZZwhkTIbA2CbqWoLBgGAvCBDCHYsoQA6CleDMqCzxIEgCGIxRqWDJE8F0DkaozvKo1qHv+fSgEX/hgSWHCc3946CCC/BVDml847QocGRFE+DZDbZ+zxFKpW6ddY9VQob12HqcAQyhVj8n3reAMCQvVub28zCCCmkUNnEkY81ymG+nanoUIO4FMcjdErhbksHt4KE824QMpW/pDhZoksJiZ2RAuT1EpuFWhCADFPZo2r1E5NxDBjpykSBHXAk+FuVKGtRBf0xgySjhoKoG2IYOOaxjbGA0yjtqVpK3xB6BBihlDiw86EMXEHhjihIUgEwuuOCQFkaiWsGOLSpDj+4hdkeZlm4hca4KaILwycBg9wU3G/GxbjM0uWNlt5VlfHqizNLJgfNQSAdBWna2kixpkFrgk+CshCAF0IWxRDY/5yay8blFRagIr11mbdNUvbmtLow/gWNb2uZQZKwJrhX8D7hpgfA9nimmpAddunPfqTzEUAcoIFEABkKNleXV03IQDonQ1YClMGMcum3VlEDZj2JLhdhZH8cBHAW1o3TC6A3MvCDEzu40hqPM1LGbaRF2LuGaIAjJ6VqB1UzhSeCukMUs4pDwHE2xxwCwCgnJZR578u8Z2YEaCIjpYuBcjrpOAuGmeCGWEhUyE6cDTAK+sepJPweD8RaggAb1WgMCud4rnqHiLx7eSYWphGktwqK7/baS4Cg6ouemrTapxbgku9jSiACgKAXKHkp4C3JJnj7RtASxFfC+EziD8BwfncEBE0JKN7+loZWfrJpBrmnIAheLiewkbJ+ZRo71b0yU1WRbXp+pjhOMwhCiA+Cti5COBDfN1NgLhoB0Iay6tsYZP1gwx7fvybQaWJ677ZW5ZQKm3b7Y+mQiNSwGQh9IfxwSxB/cnT27V3EAJop9nb7fcuGeD9+5BBprTu8k9q4+2wEARg8f8beUmr3am/5/SXm3qe6pZEDUjRWQOmEPdgLivny7Wc5pOlWQ75Of1qOVHI7mb3F3gIgL3cAmZKAQEE0zb2CGZuOvMnlGSPIcUJk5xz1jjIDRdcJGxGXn4OE3IB+EvcJggA53gK6M1t9xzUyHMBeBhEcWoyceSwGiMZTyTQhiOIEAD6qxECEFcy3lLcbCDBYFq/iwbIn5l8ckb7y79SMJyla3AXqdHD9RiiAOLbEB0IIFfyucPPuoh1Fw1B6XepMVEAyjEbXEzxsIKHcTwoaIMAgl9U6zTPAiw1YF7QdyJ9LE4y6aBIJnL6lzBq/McNT2+smPW6NLbfC2ut9FuIcmbXhmFjDQiABwBcMAC8HxHTrwICi89MhOA1OuImVSFbdrk3+XYyl4MNrlHoQFZEUZ6GH7aGWtL+uNZPC0i+MOVamlwi5DOQ592EAFgUAK01jwDcwPNVgyEAnW9cqlhzCtdKoocAZtjGvWVFsSoOhADOYKYsvS5cTPvGsRgTBXAS6Rg5bW6tX/CKtzJnIBhGXkAAMY28O+8CF5c0Xrp85K05PHHFk9UiwdWUcxjB/D2El++c3Q8kgbF1e+teWwmPAvokbtkxd+7yFhHy9GZW5tpBLScueqKSHPPecjVPf+QorBD74Dk/wEUAb2WG8/94RunvwjMuM/go+AUdWfdWIh4ZxXsT+K5gkmJ7jVeEgWlEY4USCsQkBQIkTCUvEpEUTIpBowDc0RxcBMhDY5Lk2sPfFELGWq6cfDaaqjVGOJfs6tcrhhs0di2ME5+qUEAz5YsAAR2DoYw+evmou24+0+c26FvTjthwx1OAFdj2KVoqgKSaydIs04nKsU602fRcaAMSBFAeIFAIAG5pFY8CwoqKKEAIAri+zgeiUhf6QW+yF4uKCAHEdkod6MGvmrmiKSMm3+q6rPN2mZk6X6Lz539SVMoz4EL2qShJznSUMwoCGEKMXQbNGsWuRSGAmxt3UsVDALkKZTaqR5/xIkB2Ja132NbQ88b0zMYyRg0HplWzOrOjTfLtNy9so8ApCL/fiIamM8qdIZLbutil4fFyyhgdY+riKJmUjlxNK5uyL3Cw+T0sJQqBxtjNRRNbt9luv9BDANmP79U5j95g3R8OzkCJr1uhz5OqUBOhObHclzOcopJMQZJOD5B5fylgv3f3Lm9v79/c3EDSFGejX1+7nHmAYhCnDfLDgVdXuBD0T8Z+giFjZNkbctqR0VBgVQ8oB+AjwB+QC2C/JxCAFxJ07fGLbGTc0hYAa/ic7jf+2XP3D34YUVXBsckFNwXukcaa+9xquhUqSVfMsDdHJIVGAQQVirkA8PZdPW15lddvQXnJ8FdRXdearlRPXaXv5xnc7V47kR1pvqfbOkWDoLQ7/wo7pAM8HA4hFsanA3QQgP+X6noJAbSW5bRi45QBZSB5AOI7K3EkiknHsknLLDWCS7U7VZfuXD1YIdH6DLF1MQzg1idqAYQIWacLLz4KyAqGXRM0QyqVCUQ0bGVF64oiSkM8tWQy3zUEyIo2r3YeVSFFgJ+zmlP+jba1lPHr+K9e8TiCX9UXs9rlQZXECKKmjwIWJdEmqY0TXCXc4ZZ/NxTChQIVghZrlVtXLoYs9ESqa61YALVzZNHGG2OqpY/xDixVj1fWONkVhBEPcXzjef89FUylRZNSsmOzzZm0450thRRCEUkC0EQ4UY7NKX2ZbiSsSN+hCQGEkwqAACAXQDzwlJaY1jT03zEFpEMGvVCrktCLXy4TBHBz8ziFACAHOHl+OflucAZeQgAUa0E2Ggyz4GtGajh5o8NsUCX5aS5H1HYLb5IRCMClnoJHy+KpdcRK3LNlFDLyGBC0T3wVLFJDAMn7Qd2tJ5IkEI3rKCEjmro9RWKnGbAfFMkDYZC+y0UB3N4e/BuZzmOsIYBCJXLB4jKg2rBqiZHhyFUpGz6JY/Oq1xMd/V65WlmaVJWlQX1oIeHtJNBM8L0kCGALLwLERCdB572obRBAPjr1EIvBRPX8IaxXU1MlliGFVFo6pKe73ki2ScM7tRD8H1eV6RCAsBlpxq5dJhkl9ejMbx0sHuUCHssNiOBVaJqWKkVTl3sER4VgNNwfFAjAKJZSXVLYvJf1brdzh1T3XbAqbblWIToxqVXGQADQZ2WEqDZr9TQo9zXFvMgsB+Ui0LAtGz2qudBSPbxBIZZRSw+WEwhrA091LzO1ur1XjGlc9NJt/hMvYVGMziHguLMhm20S6w5a5aucPSzt8mT3HnkdBYCtBAfSQwDwe/kigOTtkDPkIDIoGf9NSltI1LgWSJMEvXdIDQim//2bx2/u33dRAN75hyhuYuJnzLCp8lF9Q9Fa3tQRi4uvRGQ2MOkY06bEbGlMBwh7ibsE4ZzX3X7vR9A5Oy7hmYdkPPAkvH2e7C3PaWET5OhJjSEE/jEugudX+cg5h7OptjHzOppXACwpIikAAbgjOyUEwHlvFFxInRUKIMAljOLRkn3UqRLHhCr57j1TwIbqugCZArsBvQzvWUAUgLOybkgUwNX2KkYBYLo1MnDcLOdVr/DF6oqZqSQtnswQpe5U5gfokk5cbfmrujMM4TJFB+0aQyQmcVhDAA5QnAMB0NtYca+heqkZu2LPM0ug10fvezUEYEALshGQ9sdlFPFutRoHz45inA8E4BKz0lEhJpzB0LL6LdbyTtLb7X6386kAbvbVRQClYl1fX1/7MIDibRpXnVrguua6kxeaoSEAHcaVLUbyjMUti4lOAmUpK0HTeiG1DDraNKTv2DIojYN13hnHRwgp2rjknfqmxigRtXkI20afyHt1T/+6txXUA4l4WREuArh3rTAKIF6XDRUjNVU0OTeDKgFMl4hQ03n13sX1knEbABy53Nw8fr+GAMLMyXzcwrmVRlcEAnyFPl/9Eh29asJ74aApQgC3CAG4YGfIVo7NS7/na3FBL43JFBvQ+DlT5WA3TQR5NhTJC4liYQABON4jiuTTSsRrI7Ik6TfZWZaafSwYf8lrqtvBaWtcL3LpWbvTr5GWksVBpaQSEQLYu6zL/qQFBtGPm/sHogAAGivk057mlNhqgMp1gEAAmonBDFRH6ucxKJYBHFB2FNMLGxDJXCYZal0UAL7Y6gjQXQRAljP9t68HxXI1cUXN+522uLFGyMlN8AHa+SA2IW0sBkPZKjZh8rq9mfuKT+4tdWpdGfjyxTTBmR5tMfdmlduamBcBNNI4bDbuDoAHAei1RLqL4F4Gi1GrWd2qavD/5c50XfVkMKYVjeHeo8T+/SjaTT1bowNMjWPhopcxnMoW+zQidbVsy5q4aAgnFiZrPDMALAAE5TSEyT/j699e848P6UEoeQ4BhGcBzfappxpIF0ZwjHpg+5i6HiEAdxFgs4EoAJILgFBGZKG0trNiWg6qcv6DiRYYo78B+PBXAfb7nbcydyEXQMwsHTcAheGYRo0URn+GRkwUNiWjJPCRVlC6uZmXEsU4odP4KCCgAM7737lj5AQBgC4hokK66CmGlpqiXPxTMWxN4Wm7lxqZW3/KyGrq4AUWTGYBd4IAC3Nm1u3tBAhAwy6v/ETZRQig2brULLtua0R0x8pohkbDstXQ17SZytDQDHinFl4C9PFZsDgXCxeuuoAx/d4ahgAAIABJREFUXvmLvq3l074kjBIdLul1iNO0Llq1prWoGC2atkNR3FLEnjZM40ZaKJhedpxZMp2GGTWDLVTZCAY8QpKApInKlQS3KjiPQXi6fhRQwz48CnjP/2QQAFJJfnENypcr9d4IsBD+xaSAxhlqLC4Iw9qKsXwYU8Ea0wxQIyGIkRZlbxOLjSWmnAtjW5/I4pRqDZeev0oszK+xCztrMyB7aYUROHbn5c985TuYb+OLAN5/dBm0IAoguwhQjWX4IH4Or2PVoYnzJhEhVlCm7Pquu7yx3Ttza39z8zdlLgB/ESDcGpDYYWXHraq1HvS1vV9imrKGOI4CAtjt9h4m9pcBfBFIlkDtVFabXRlfjhYuIAB+WAUGNZ1SzpV76hRhFXUIZahIIEaAAFw4CZsLoEh1mTNei0Ez8kyZYo4h8bSoJg5c031XmkMa6fZiLxBSrxErByGAkM3BRwHEJJeqiwAaXhsrG3oXJBIVp1qn7XxsGxe7RgXE2yV+0hqaodEQuOwik0MA7n3KGgKoMn5jHtbjQwCzYnq1KtsaFu2wasv1VWA5CKDR8rJa12e6X2KFAPoyKgAGIUE3JgRljY49RKjd3IyEAKwz0T6b0P8frsk2WmylzYdQdw8CMArMOgmy8pzZM6vB41e24oAShcppUsS3KlurxxT1lmkBDskLCACbCIdmEgSQR8xC62CcNhQLvpIXpXE66VvyzKeLAK1cAFzP6bPKp8Kv6l+CKNrW+DhGWc2ADAjB/ydRALvd4foactjxEIBEF57z0wItCECSSy2dhUWR4QjG4DeMaE1ZFT0E0MkFwM2CmkuW78JSZMrUU4ibUV2jrZiDylWpVrYjjl5vzSeTFAcOs6XIEICP/Sf5QRxHOVesyFlqYJpUKVpSe3TKpE97QlRacaPGtCfos/u+Jz8Vwd0po2qlVwj3dReY5hMBZlEAUXXoTgpKBRAAxK+Jmyynt22KsvW8uzxa5n9GiwxKtseu/pY3xCUm52nG5FWRtQHqZaGnLJzNNmGMJnSTVznO1JhNptTAgCiAJWhLUo3WVQEBQKdYDPWHV+r4KGB4EQBfDy1K92ZE73teEvGdmxhZILRiVSQbMbbSop/SmPWiPbaEfhyjTe4l4KlR5Q16DfE2Oq5tEfm6NvulFpBM6Z7kp1adp9PYXTU3g/tMbTbbL3rVT7E7+95HKrqripCz2D8KSF+VD7WqaSHNxLbzYpy/vnNpocE891H14kUAh7AeDhvnA8cn3atHAblmUazYI+maNdCnsKMZLq5MZsaFWCxwRdxBk8sIuD/ARYAqCiC8CdjCK/JhS68AYtAXd7kjkOT/0xHFMSVllzBQh2BKAAAgF8BmE14E8NExxe27xJZlDzZDALX0/CemmKWJZ1+nHbjYe+KUgwBwwOGJU1jK3KOAGAUQ38YIl4P8AleoietKw2x8Q6Q2dOoZmjkJ3cbZJaZS5m4zdvVfa4yRQELiiRkB4XUBBfA7LXttElONIATQWVGkNaH2HsUNVGWzjVnYjVrLrGwCv2NGblwrVv9nXM9TWrosaivVpgp8Gn9BI/QiTNdDAO7FIXh+qx6C9lHq4XDwMZ4uF0B47LZ34JZ1oZ6JnMEZ3ilvI3SiUqm7zvZNjYjHlRnyFkkmusz/Uy2547iZ2xKSi7MrMUCSXIRuRjjPswQ0ggBJZHakWLg3AB3kpEpcwzlAXd6/foWLR6otz7BtggCKQi7s2b9aBOcV7pfN5ioel2FhsI8pKVJn8DlrzYYPjQuBOCQ+HgEcGxie+PDSHs5v/TJJ8rfl/YpUkC8kmzwTC4EpFroPA81Stzx25E42/fWHDALwjwK6oySIAogjIj9rGfmhfOHvrMFKhtgXVIyposjcBWtyfaCNXgSg6QDxccVREABLZyafYhbpZacvqRTW8AaV/eZWgHL9PVAcJ74I4HQVIYB79+CVENah6PNKlF0PAThW6mWxlkPRfZ+a1LBJqA944eXcHlyoqbrCrhTiAG5v93kuQFRz+hAvAFUddZC/zg4e5cFWzimdGvZ1an47hSul2XT6ZI0uIUnVyr5ydNrkS50OaXyM5DyJlilJT/ttz3SNIVjZCscXHtiAdeGebgLbNT5LHLyD6CHUwweWLj4KiOFCdC7UVutSEIBSFFhMUEeqjZLJ3e3KokKtxtjngbu9Nwocba6BBKgA53fNSlWjTnO6nlOXHYjhDdJehMb5ZwXgUnZNpJVCGGV1Le+hPfLqn646du1AFkC3GPm7APAuWvkoYO3iCZMZP64tXmI8z5lQWd0oiODcgrF1cxNCuAkEUHXO0l99yK5HBY8L57xL/HJz222HaGL6X9zxp4M/rsJNAJcBwUM3MSkAqwWZL6HxVuKW0xRZ7sUxIyfSUn7R1fWZGwCw0YIA/I2YEgKotWjyDlZNsdBSxw+Qp5LV5JxmSw6bymMaShAASQdYQwCA6dQK2ZFZT6TN3bc/U8oSve5qkdlrdMQuTStTRzPn5hjNIK0sRw+ETDlDH4z4mGoHwuzwRQA8AUBK8AoAQFUSBMAevtULBW22YRJ1F1Vf1zLUvewk+rbYkiUEMFwzlmxQz3sjndiSBJ6mbRSLThvD43+x8GVCAPv9rQ8DCJmHBAiAnwIRAoBAALpQNLYP6RTHOuTlRQBrfWEOIHmmOSJ1vtzybmDXc0LFrlZvQydFUVMXeilhyaIK4t3TKY41y5ZHX4MaIhmzch64N1OdaTAAAmCnjDymW2eVAARQs+EgAO84YhR0ehSQHERkFckf8CuaPoXTVziTvFczQ4Ni71kUAEIA7umUe+4xMOaYuutZ1ZKKn+A39S8zWOlUpX0Rhc4gABprGrcH7+rUEEDTHylGjaeMH9qmT087Nc8nPeKV0aBc6YCcAgK4ub0FOx4RMXhZDjvgmcg/NTEKpwSVovGXVrLDk2Y3Jhr6OjyoOX5dhr3TGswcSUqZTfxFgBtvaUF+UzhWvfZRACExQJXUpMWZgmssUrAWx7RsQl5jOirWH6O7WMK0kXcFoFwZuu3UBQoIAGLr/I/HZ0kUAJ7b0EQAFH/HDW6iZgrVMLX3BO7KKop50ehlXm3tpqlkc4iCLcqRkpFLKiYt+FmCacqQ2yLj3+cIARSHsbV749BA/wMht1IUAKtIwe/yN1zjk09ZnGfaOYjMCp9D/xCAa4PevIPucQAA5VT/NIoChYa25E61s7hN+eiQ8jAEWuLUMqUFI8043Ez0Ple+3Vmi3I/9JMpUlRbakRdqVsESBwFIUQBG1MOImrnEVdu/85qfYYmGiwA7f+0ZXCDn84QX0NOUDOuRzr2h/ir9HRaUIfMceIkW0uZwcJtBEQVw79719T0fUdm4KyXQI5HJPow3lCdetagYCwggPGLndhR30LTfx0sQ8AR6lHfYaitaiw+K8ZK8miDRcnQj8aRRXjiibcovMRPvseeybKwFQE5AweBFAO9AuothEgTQUBHSryTebhhPrNgVZaUwC6njQs02xyg7z6wIyPbT9Kyjf4gNzKwbd98SwpoCBBAnhWusWBmaDNIvCyMvWV1xrhWWEl2sErtsd3Yh22soNq8HrMgwK8EPRoIA4hOVEZyFh3fKRwERc09Qo1fXOl1FZwMNSzy5ZygrBzHjA+Zotk4tmqdbLJPa9Ymx9K5V5yG2ieA8mOiVFNLUiJbrk5aTOD1s4LJr+6cPAfQVqdeH9fvCm80OUf2uH+6rOkRw7+4AGKMAYOdCE10ywZDs4nJ729lmvs1vHdN1w2zOS/NrnL+tX8nbU2khtelrtFXb6vI012wzXLyLyLi2iyvr40aqIJxumvNlQFvQq0SoJfomJgREugjg/Aw9g13iqQ0rr6U+NrEFAfhkRSEqab/HEwkqisJaliZ/7fCUnszQTQwa80uoCAH4Y/B87Wl7VRpPoOSqrTz6EZdLslQdrjZb57jCI3YIARwOmAsg3HkOtWU5MF5KPuSFVwP7UEoCILU8dLjbckwTQJrDDaQthuyGDN5eoLc1BEADyPPpEQQYSWRJqD+kUm1XKb/1f3dZ1uhld5UZC9tpB9GXyxisBJRRniAAd5UJJsXNzQ28chqQOx9iDXBAWBbaSwHSqlkTYuHCSMpQjK4oJ8yXCVX0C9KijevJWLjkkCzujsa4JKIOQHJKuGoXQu3i7d9CuWgK3qCiVcZKX4UbEmFqNEZvAARgwvMFUvhtTXEksoRiDmlTch5MjYtrsqmVhWfNkObjDlib1y54lXFwAjAA5zodY7q/teUdSGM3zSEsvJq0JsDzW97kdmz7u7d0YBFixg/r2ZqsM5AEHtcXIvM1s2/rT0iVEGUQzcGsMcy5FTdm0wKApgijNtPkyyhHcrG7znZnJlUn6kO0fdFGgkGIi2dUDFG6akRmSIrERXkf2HhDXLbTa8tFAIn+rmWSe2nOGeSa8o6aBAFALoDbGAUAixGmJsIooKInyeMrul/6zBzIoOkAvecWcgFAFEAJAeSkZ39p9ldaJhp8tdA1LU3UWtL0Ye+C/FMugBgFIEEADWZ5guOoh5seOQRYvCDItCBJYZJ0iu2cPYk1hseEEXC1PEn0RQAIBKBRAFloTEOL5I2x5ps9LmbM/GL6aVRnkpA1DR+nDF2IcVHiLML0QBEEKLpTVp/YBEAcBgLwq5sPDvL/91keWpucLEn2GxzT2gDtjMm0ITPWMhY/zmifrJdRxmdiwMs3Hf0BBID+P7wH4EHrpHKwj0S/H9NVhrcnqyRPRFhpMIthTXxV4y2tOVNEge6HZgCJxUnDCzVV2TJdg6zrBpTmymRSRlccBQFMGdPZvNjEjkZuecDIH6MFHzXokuE8TcPWSAggXwdS0N92C9G2kAuwAQHQIKAaAkB2cH5XK0CGquC3epUoG4x3FqgkR+0meqpU4zgIQ7RCSBraLq5MEMKokb44/icSPCYKQNO5YmRIOsC69P5wgHDZ8Cj6wUGvRTpABCnZ5aZBQea5SGuVhkuhDDQJtyvh6M/faQgvAgQIwJv4hYlWL6C2oCaCvBaGSCaNIYGFxXJGuj7sHMALFwFgBP2/uxICiDRR2pSjkXaOfAOIDhSeSWVPj4qYtJd7+9uOOmSuIXd7rL6fFm0LSVHRFseLAACKuRhychFAhABYseItFTJ8NQEUWOcZj8Mt6hVw15yE3Vt2/Q04t/VZI08VVxaZ7JrvULDhyYQCUby4FAAE4K5dCxBAzAUQQgOKVx7LUZAFW88gHE3YNandRgbIz5SIOmXdKdbyzuygCw4bsyd3YTPcZyza06suE4U4kvEwFzMIAJPswi8MBIBhKvH+HT5BAgkFg8To7/mUrwEsaryyY15P+f4iII2cQm9ZxHa6JlxgzeniJcx6MeqZNxTVN4olBWKmdMr5WieAACQhTBi72uXGSeru/3tTI0AAFcYH0ijuASFyBy1nwWXcBEwi9d/SWg28m3LKmiuaTXmCLtEqkQbFsiL0pHHdpdaDoDAKYOymM8IjkGynHB3LzaeZQ7JWl01sYXEYAwFIWrr30frMsLAfuvlAXwTIzcR0huxd6INvGh9CT/OBrCMa7xH2AbiIHsrnntJ8pQqeZJyieNhyc+P94cPepwN0+QAL96lMDYBuiWV+FkKgq2p36bJuklc+SxwFkoGFg79VCm85hHxTgC/7/cNlBITHzyrAIhuKCJHw6ybKhLg0IDBomT3P6Tr5ogeoGIIw5dpLc9EOBNoJjQMxsDFj7i6IJAc+wSJ3kwJ1CRjP2S+Z8t+CIwhfUZ0pzuLaRkZBPC899pANp1lbsMp9jihDf/XptqkYa/R/qKSz6RPtUCgAcdeH/eH21p3/Q9Zl4mHh44D+ojWEOxVjGpWB99Ip25H+RFucpDi4QCo7XvWrb/OXxH4LDZl3x6twRXDZ5HpNYwQDpBnrqsFinRTniES5pdO+6IoSdEGOOkOnOUz8gEwDPu3/jetoYo4upBCf4tNVhiUD33mSb0vyGw6Kq5g7YblbyMa1yHFChpd87vc2UqsCWKaA6IwLjfRozQUnU2JrR3Ecih0nzDKnBZevsmujuHjViNpZNc4XP3jnNx44kEqi7SsIzKQbxjEtFvy0C0CnwZQLhIV5WqG32+IeUE5D21dH5URLTBzEallDedXbFlIcKnUt3dh4Yx+EIty8Dq1rFZ5CpRq15xQgGa5icIplgavLmrSurl7wKMxTJYkTgC1ly2dWrOGNs5TySftFG4ZfHEwnYrLAJIWxrb1er7lHAV3H4VaST5oFsUlgglyDiUxp41CAcgEh+4nr1a9iyVlCX3SIjuTUHfyrS/v9/ibmALt3z8UBpFO+GrrglrCAeuSLCF2GknFGD7SLw9ghHleUkhNjeI/F+5PR/XRzOCZxjDmn07OO+GZMNCY94bEyjgAFSBg26SKO8CytnGtI6Iv7UDPmjXmTNCsDoplW241kBnEcNb8LxUASH0wB6gSqC+f/GBpDxcgiIEk8BXUEiznAPUAo0FuMC0hFhbCYNpvhThThSDOmfd1AS1EgFdwJdLXcUrBzdwEQAgj5AL1zBe43JgigKS0CJc29thzVOMHSUCYMwI9wte4BKlQaeX0pnEuJjgGaheokCSipB/U2HFMP114NobILjSuM08YYoRaUs0oEgFgqrtIuCu/6GnQpW7o1VHFlWEM9hahozOWpXad6RQiD/2IuBDCfqqIFm10lnMcb3UWeid6OYGC9okf0qRTs8+cEBmrKopIXae1IbIdjSu26TmSMHT0rp20iyy4GsYSer4pzXac4lKYxwhOTgVOBMqWjXWOdqUTVXsmH8KjnCIgZ0qmB+ZMVHQQBnIz+MR2LEAC8V+yeJ4kQADo85TlVVDH92hRKEs+nPDsdwR1saf7821n8929u4LWVj7t3D94Ay8IACiCgN28CYpvHG1PLpvBweu1NYjimOgNiklThoAmulsUfsDWdvypFARTATr4u4l+ZnxlXi3SyRNLPhGMletqJB6ST2G1X0hsHypJYDIUJJ3a73Q6dRRdPgWnlHXfuHKKA2Jn4Osimm6sInsIlU6y3GCcfNe4kbRF1MYLK9GXMQmsjNHmsUvITtKMtKkQB4E4HplyqfX6ChgVobAIx2dSBbbXYXSUogb0IMJOCI1ZvYIVBAEgMRdl0FMqnjrYwaF1vY0plakmCZehEIChu6DTL1OUFBWs7/xbAVEobW1Jv4ZnapVwPelxkl5xH7HJLVjkjNHQOGhj2OLrI8q0h53LLmLzxUWyaOpUUr2tmF8lEusSfKqlbkobtSDMIYMJUWGJ5MZFhJYBvPG+lT4Dp1Oc4yG9XKY9RYIUAnJS3X/Sqn2KljTfJwwGaj94vcgFEvyNuKPmhFnMRMTd88di8/EU//E3lhrmBudzu378PR38OArj2jwKydwFyL66gBVAD9P/hvN0LsiKlOOLjTvz0jEolw/wn9jR6ksh4eNbB+69xEJ3rSi8ClFfxiwYJ8dRWS0dGZGTL010imBQooThY0AiHpsxV2mqAZ2fnkXzqAFcEMJYYChCDdv0ncHpcPtZNMQ464g1FzUVR+txN+L0+MRbdJC9Nq/cu7S6mA/xM1JRZ084knaH5wdFA15jTBOYFRFu4WRtjZ0Sm1DsuFMy8OxS7Rptjmf6mbmnttGWp8M6ZL+tZnCDVshmqmrhN+roE6KusLrp1hgWghgBIuIHVsgzEx2phXEgryrV0gGrFKAAQh2lhGdC7rgkGB9VVHF9q0BSq1DRClBzF5zko42V7Zi3iHCxv+gizHePdwHDRH6oV7w4cRwyasIIu2KEndeIKmTpwDQyafHqqDSXPmTYDG0ctukIAfs99+te9jRU7nHZiyiIwl915Z3xJm9kYODcYrj23R3b2/Myap2GENAbYRQH4jAYOAPAQAERz+7cRM26K9ZPSH7IxR7ewvIdf8alhrSuf7rxgF/Fw4BkdHog+xUvOBQLSoDN8FUs4GIUai/bBXe6pz8IBk+SGXr2fAVliLaquYIhnEADG60bxhTDyHE7KhNnTgMJD7hUveWLKgzKz42Jsfb5mapzzrno3hrX2VdCfKfKl4VkrXr1m05GwS1WATnriwLCXwFEs3wAXGN57vWjEdT5lKO9LuVLSEmTBmER0rLe+1RMyfULtXL+apF4QY40YVj1kfiOD9SdILrshgo1XiU7bOCB2xBBDibAyPlHn3JXAc1Z5hPX0/Jn03OhgO5WY/yPsA8JlV385ietUKj+fwMtuQcQTLYNXHKFlOx3XgRECgDFNMw/xQFNiyQnjhKB9t+45QQC5odgl/egFznkJVQjjJCvMCgF4B+ipL/txEQLwZ2Vwrxwu8FOHJ8ssQpvgbvc1tvk0z63+ieznpJUtBgKE6wweAoA3wIFk2ifruTHnIXhwoVnQm8e/I3ZzzwaX7j7zeaLv6nj0fGIERHe7Ygvgh92lhw8zM461YhEhhncvlqlLc2YJR90Ned1p0Ac+I9/WJRiinCoqAJYeFZEC6CYF1B7vcE8eMBVfpvEOM6AzmVIaNjoXkj8UbVxuUuu1XVpLmc/lKbCQiOxCPfcaIMIh4lpuQUqHchZxBtbcfa7gaAFyWoZw1+qqw2eX49fCpYumGjWCxn4Nxb3gDT82hbQAVSHnnYEWTVGqC+Lz0VxDKwQgiNcW2a4Zo5b9EOrjtVBVFEDwf1BXx0IA4oSREU92i2RFg4GuKsFBoSoIV7o8poTkbCtCj1CpU/FAgjSoh1R6VJzw+zF58u0MKEcbGx477HZ6F6ix/byv/hHebPWXyWN8mPsvdRr5hD0946PYGrVWiARZV7noJfmkR7n84ghQBhwSammITU9zoiSbwGYriNsNo8f0oJsOYrEaUvwF4zCRx0ZwZnKKev62NChWyeuVXzNG6ayYtNs57CWRtzSJf9hiaDvEAqgD3rBr/mBFgytZNEEvt6VKGjHByQrDLM941hr9DCkoidatx2UmBAAcMZNduhw0QweWGsRJ7Y6d4zivZzYrrLrZ86XIrtVGmCQnrpJn0mchSRAAhHEBSXjol1XORdPYX2bKcBiblwABbEwQwLKT13pypR8obxNtOAjAG0pcQwf8+GTTRM/fhZeE1a/xihC/ywhghF/sytSquOTMF9UQy7Zt5kzqgizyM2PHxk5zK2aE5U2QyvxxXaoFPrhpQgTWUgTe3Xa3n/PiN7LcgduMTlF2bzaGT9MoomKXSN5jDEsWAa2kzeKsYjcYiE+oicfzE7z87Oj0xhMsoS6Tu38nTAz+pI3mXdT9KYOEMw8AnckRisUacwncJThHwAWos1pk7yMXnuZG8OJ2Va1umEzBwL3tqES7PHcUILAQM/xFcutrF1pscNKuZZAS+AbgcFqrLVY+DHfRPhgzsy3HbASJeAshIA34jiZOC6jkFhOUHswoMIhQlQQgo2QrN5bpMTU2hUMTuL9r23kSyVg/c2EIgJ8AY1ggulSDTWnDInhh2lbQyHOvvfpLWL4CovDZoqKDAMYwNWbFyKIAgJdzIg+YZM/Gx/BvbEWylW0rqXz9e2oUAEEzh2w9DX5M7dvkYhyMYxZvQAAUX1aaGP4CrAECMMlcissaNBZheVByCraQgGAxA6gncloaRdEPmqdM04iZ1+fA2sL9Jmch2lRvIE0PSFPbh/7hD1NWcQIED7kQQ+GJod0semj4UGs2kGNGtXL0YJXMDAhyLzpZ3vhhLFrQk/kPPQhAqygLwHWNpa1cyCAFfbzY7j1FbswKP4egM1o2j1hu1KonWZxVjFwSG91+6nN+jQzQn6lmmH4P8q6+Fu5oEXUSm3sm5VNpJogEWRzSckf8/4Z4C90rvLgCgsnQtBHjpVGwsyhjQu66FCfRZeCRbcLIU2aqRnXpVhSQAaZ6ecE4AA3QJ84yDplVEDq8SBi9fEU9eBflXH6sFwGG0C0vj1Z9Z8mRGpEgALaRDK/B6TNzYR8ivfNspO2Ltse1gADKOMR0vJOM2dgdnUp4dyPsc5WgxtjmkvzH6Ea0Zs9zlFeqJklAj9JMan6tJEhg+9lf+UPZVzgQKeYI7tFMcSFkt3fwQhM7Kg/YcqLJt8mGLM+kBZQDWhpM9ky1FHeUAgch3bBu7UwyjlCdWudjdpGS6NYClPsG5Sn7MvQcQagn7mKO3IZ7ayUEUEcB9KXFhzsU9eZw3SfhgSxhVQZpCKztLCFs2MjoHiRDAKr+jfrGLIPd3V9FR69QBYk+6BBAT2CzvocISO5nWrwDTp1zC0GbJaXhld1k5FYZTfBLCQE44rK26pkeu2MhgDOMtRku79CgcQ1cioy13VUCZyiB7We98AeqxUSk02okSUedJkE0OjXN7VCYNodRAGBnRc85nOmd/Xld/xi8YpBK3jqaplEbW7h7UD+2u7q1kxOwNIPHb980eZfWWwYCsEsknYPJCTImc20n53xraExePfXWdewMIYCCpLYimfidr2+m7vSjVpfMSV0hgDmy7NQdDQGE7o6mKguKZvmmp60/rC3dPRrxJuIKAZzX0d3yKrb2sEpAK4HtZ3/lD6ayZEXJ1inF0s6ua6OinbXcNMuV998kZiO4Ot94GkJ2uxGUMDNEFYOSoXkEOmd2cXIP/OQEzBTgGVafPL8Uq5GZXetyRztozcGckMksm/lZK8haMs0EX0iizNmdcHMVCbDqv0brGg+1WrubLChK53Z7PbmdBSpOOxtfgBC5Sc0ox9piTsHDYacnulCMo+mJnsLzLKlcf1qPAhLGElzIH1kVY01eGD1OeI9iDIacFCr6WYusElglUEpAhACsojp/CAD3P3bpQ/ovy9mjq2dJef43Posw2ZS0qsTdK98F3fUsL42OWSzC08QEmihcWmlnQQB5SpQjGzQnWa9mmvvThl4/uaaVnMnUtE6pKJRYkpXOtrStrU1jU19rbISIvt/zKimMin8hgscjLHNqK6daMIAd56Y55zWCdrCmkCddDbp7CtQFHQiaEJo7LwjA5CYMGdBVS4eIcW3krkogXgTs7RHDAAAgAElEQVQovAA6bypPkpWFZQcyC5NtfNrczmr5P7J1s5eOuLsWm3mbV6Ggh3DHiGdfWQ/TZDiP5LW2k8AKAUh6IK4kSyor36mix0XXPc1UuQAIgCyzyNHJ5VbLVjHamgGxlTltFMBJWLYJaC2dS2DQxOHvWZwk8eGDNsL6KAD2xStJXOUTISeFAAZp6YOmGiu/qwSOLYE8CsD17hO6sM91cZZc26Q7mnmqMWXSqlSVLhasurWzXdEC6kuyGKS3D6uMP3cGAsABGjIuopbKN7qPPU3X/haWgBUCaKwY54YSLiy5rHnNOjzqGQvs2LTLKCk8ptCsi9gEFooYt27I2zHZX/syScCqLVzjY6IATGSvhVlTmd5OlaIAlKLDQIAsCsB9yucCUDY7rdgILZ3W81prlcAqAYMEtg+9iLwIQBah4C4azI0TPOogP2/LiACe/k5URtbkKIATcGQYOl80BX55FAB+PEd3MApgIWjmgiEAeXque7BpKs2BABprZAcO4K8knd3LIyZJCi5H+BjlbFq62wRcXfFHmpc1BSi17Tyvhj05Co6FACa0M1sT1gbmSkDWar25IkEAh8PBcBFA4mTVq/YY0zWQpvUvIQBjOmoGAnAfiRcB5ipis/5lrb2LimJtXCcB/fKla++CS/Ve4JvCmpgRc/vQi37YNeiXivi0HvbAVPPPmoArjWjjZpMBjYnAwybsKCG0YArp8+uEpbTz7CphPj7dcgFKedi4/3mnAd75cQMJv+QvS6Wh9EkB3CAqtmoKmBgGwrh5GVrOirKxKvbGwt5ZnflH/y0IAeW53x/c7wWE1EviReka6P/Y2TXUMI4jv8oo1MxAEi2KRs/E+qRaHSADS9xmu73KHXVq3MxiTajcuO47n83jtwBvy8pr74Dd7mzSWrWky06lLuXmiJJcqbrRbcfXh6JHSm9G7fYUSbzFp/JOLqdAgOxZSQ8opPRvOQ/cvDPup2bltEhx1tJq6Wi5slY3WAMlN8BBOPsJKZ/wOGizxZXHm3zeVjTu6xNEJPTAT+rK7wgddpfHCYSdSRXJ5jwT8pYgg7CMzUdNdCuPtIINACWXYGexNsVcrfN6FMW4/ZwXvzH5iwmfpLeV83kLI7nd4kLiVxVh/E6ykRfOVnTtNH4Xslqhp0lrG/bsvEGaUptfzavnZ9NUI9fLStdWtBGMpsEUPk5ZB62hMPpx+4I/a1spPCA3AwI4JbdL9s3u8AOcvCVphrZLCAAHd7ORIAAmJkW4OWI1Z49goi0vUUUPVrkomrxjRcxe1qVBAOJ4ncRyOHsIQAwQEik/sObKqDV5AE4j+H+XvjZMWMPbLGO8pzR2ZwUBBLChmN5WoYyCKoQE4KfbLNJQm1f40xE9s+fAs/ccoSlyLMka2sE0m9nvpVU/OgTwpK/+kUxGNCye5heNOEEG2ycfKUEA9GjOH5bOHgLrwpG89cgAMiKtsjGwIa1c5NJAaVYR1cWuJC4H7JE9+dXicWBHXgu92YKeNgoAbQTEp0fGab4ftUkQ6mm8BMvUZH08jYjuTq8hUGkJhna7XYqKySd8sWYgmhbtCgKQSZqxgJYuIYTl2oS4o2xRunQbfzlhFWuRSXkuHAIgFxakQ6FF5S5s1yc5jjSNu3iGJkUBLCpGW+OXCxxLfE6zEMwQQDzTD3ba1CgAzdmYbURlTkySGWI8N/yPIe3bJFMfzoVjgxM6EDYOJpeOZ8dwT7n4SbEq1VeLRgHM904b8pimX0N85poqkZjt533Nj6bixOf30eI+ZggGzA8gjiKNJoJvoqsYZeqrwUslGTkTdlPTskEO4hIDMfa9HHD0/MHXBdrCwsrmDXDnhbaBtW3kU+ZXjSMWp9nVdCNiiHkEmY7JSBW2O09lwSlWX1ICtrHQSJdQK4nRqo88Iq4h5uRlRPlaBD9hytdbhP+ko9i0ltSpoI07/1gG6HkyYDxizZz2h8tQZcINCdEXFcZGpDEYZ8l5Z1VMVJdSwtaGLOUtOjoAqZZIm2Nhm8+ILg8C8CZCpavyq3UWDTCX5VXmFGhVtLu0LEiGowAB2FYeLRFrOZCA1kJIpqY/cWpulPVSQA/boPqEiwDQ7Ck0/HTKkkMnp6MjmjRu9Wtc5GEJNG1up2Ux9N5Rbz6OaRSCKYbOLCkaaYzaY7cQBCAyuv18AgEEn58+MBohAOr810tPaTfHhbDutrPWsCMVbrtXjTXuG4H3D2txuB3FrLD0DLy2TWGgWNSAEafp8tMovcOIGnrfi+5CjGkVL4TFUZYO+ZmhyBGTgolCr8vo+lEsl72OXwoLP7N2O1UbfDojjqDSQhJYrlk3dYTWLWG6g6NIVNIXPTqpNuQKpfM9rHKNMKZqLRMhAEmKQoAiK3WrGHVyGq09VGMEi3ZR4H00P7PaI2faE5m+8xBAFa82S+ALVT6Fg+Qz8y3WsdTwaRaNhYbtdM2yYiyu8WfhtH7ZtEEAsTQuERMhANz4RiD1XZGbFGwh9ced3fTmYpe1aQXi8FmDnhY9G5/GSqeWEE25SF9Vo1bxLkpVe+yODwG85McSu/ktgAxTTCtUGEq69ATrOWQJCOYOY740fcjNlouwB7tccEXEwFviBkcEIHsLAFlWxaZK5+FET8y22ggdQ++0OGRLLwVUFrlLE5MiHcJRg3KpVRYbwZm2jTEAAOfpFgNK/+THGu44JQ2PWRnj3NCydD7lzhACwAlfY16F3CRITgfVaTw2djqYFJKfUMKipiGJysBEyTClU0AArq/u8JkIkpAqk1EbQGNTx53CaSSnLp3mbeXyogCccRYR+5HCH9iWyW8Z0m8ZPjlVf4YQszailIB8D8wvxmQQWXeoO8h0NWARBGsUgNSgkt9GseNPmQYxhWBXCGD++E5ooTg5xhaYS4ITWu9UWSEAUUDbJ3/tm8OXgv8fRsgNIGabjzX8f9E2bS1hbec/uEnDIABoD4xghABQBqIxTRlQuP2FUE9lczP9kisQgUjPmos38qliQzZHvOXBqUc9mt0titcykyEuKerCUc2sqV2GA9A7AlHC2d2YRHy22xdXSnC6LSiuQWuo+ESUNQpgED3ZK5j54sNMRhbZ0biLbWWLYYRhjOmFF6Oq3+37f5S7tEbhxOkee6l1hjc37avVWLNV01qXxgcEAgj79QIojFqJzrAgOSzqKsoZkv/gkXR5EEC+0w3UMs3qd2QFGcjdLMrzawgPWhRAoRj14eUs2YqVVwhAFM324QgBBASAuM2H/R6OiSELQHAdSVNQJTiXaNJlNnFw7kvbmHWXXRQAF34uu4UNrzu+cRhfSaGNaCJUS+SQ+nFct6cBAHLQJL8XAItLmHIUAri6Aim70fVXoNmfJACKhshOjm+qWmYHrbtm6U6CDLJeqksWdPHCyQIhFbnWxr852CsD71nkZZklcFqrYpiuBQKY1jVTC0dESLzPoADlR9wN2zRc4VoyThl/OlnewIexxqjOiQrOzaN0d8akvUbc4WjRj/U5FX1mJoyMlXhWmTSwTlcLxxqt+WLhOm+OeIO6jK6euIrtM0NeJmpqV3AzC5Rxj9GoMC/5M+nw1c/HUnQ3GJEjHk2bwbA1pEg0wSxbmGD0zWDjnKp2/H9PKk7BYi6CZLqDQruoDQl4pjt7FDAkCIhtb/1965iSvYYXB64QY1fTWeNsP8yb1V23MpjipXlpWnlG3ZDv0jqyAGjXERWDzqfu3BrJaa8tuhCyGMhRqSVRADSRnv99jxBAAADcKlWS7xcSvF9eLCLgX9Z2C5vYagLfoj6FaQZMOFc37ab4zjeFKthBo8xs3fIZYQWmtJl4k5Xf0yn4Hk+tIXDDf3Rwl5xJ2K2LAogQAGZ8LHM2BmTHt5CPaGOTCE/lASlRtmax6Djtlhqy0CRQjB5dklWMkwZFTiL357YJ1eKTXIsFtLQ7dlIBGpSRfu/OYtKcnwol5rWNC8LVlduGYb0Ifj6m/ZOJ1ppNuYTreUHbwcQEGllZp9hJXCsNIycuo18yFJMiM6/zY58JbCJpWmWr+piTklAkuIdHqDhVCFPVzlpongQaD85bG5a0VD/DrD2epHwjQqfFqZeOZiIXI4KZraBu3QLC2+FBqFgCjUGNlDSEado5o7EWWDIHWGnYXsssLAEYNZ2WmlCVhekWm0dz9NgpAJCi7cMvfUv4ozjl5CGA8vjPYdX+7J5dlqosj8FeLZ7aTvIxGgS8ORtVBCx+Z9E7IiFgISy/4mEs8ZaTbQ22TtPW9gCXQY0sZX2zrGQ445IubQkVBtK8u+MggCIYiWCSyAczoM2Zx8JZCDkbRDOi6BDxoiQZLIARRX5NRgL8sycnzGRqZWO0ziXVNtPX0FIt6XI5AGLw+xigBB+UpELZUs9FCMBPi6vNdrvf7YIHrlmLCjWQxZ5JuIYt8nbMYp8v24tuQTNSCgY7Yie9tEoWxzvJEJ8+qj0IoLEzRayMbl/GxYGVnBV4aoh/ulwUY7oW6UigmDsjdGPZOKNBFJp8VLAbWQuPAtNpawp7EqfakgdfjVMbAqhRgHQChJOdvMGunAg656rfmDipTWv1kLFuG881KyYK+5K4wBKjxM6yPk+8MUZMs/+sEIBK97ZPiRBAsZbB4bn7N94CCKsDEX40yT0KQHweb4/7/3s/EglB1boS/GmzNdDQJ7/8ARN4nQHWzchIrka5g0GJdmt/T+WsEIBqcEghVjJIFPWLqDvkGKdBEBECcBAMsU0hUoBiB4AXFCMX/lSeGGP7VlYXWDi6JCRLubhagbmq8kCArEFA5elHRHT1ngqf1NLuEqkv0NNWfUu2km0ttbXFmUThswILKEqS+wJpgsQP3Xrm4/BiJQDEnP8PUQC73W7vb8cwNiLVfBopA22prScs2HPtZgrsQalusuYnC6WcsEJDCTcEpYjFZhIJ+irM6/+fvTeBt6yozsX3ube1o08vYroJf+3EoR1CG9RWfDaSvEaNrRibIQFBupXQOAEOoCYg+kAwGIgyCDIJdJTBCSKTUSCR4adIv4h2NLGJQzvkkTz+Ni9Iq9j33jO8X9Wqql3j3lV7OGff7u/4U2+fU7t21VerVq311apV4Q2EnpPSM1pKKwPVoQebsmXrma0dAqRAqRYJWHIPkg256Dc0tbQlRVrRlpXX21cNd3+1rDJRMmQQ+IZG76wVBWAtOCrMJ9czFcjHppRD2ERMEoymxjpauKR9kfrATlS+bczbXAetYQAFECWXOQVAxfUzKiwmVlIAKo2cO4dH2ahHh/gdDcJPh+vtEP9odXAoDJ7s/NBBAJ2KJaOtyAHmXStWXsFreVu1HkQ37aaJgwA8BsA4B6FRAHQcoNfrDYfDwWBg+zzmUJpsgF9LGHO7qbUkSobtQpHGeqhuV0mpjJJWzXYvvb2OgSKmTCUodvqHQmNtfZ87ZhaVw2YE+8+0RgEMhkNbITgDpJRM0LArhF7QQLEhbTv9MNbqYE2rIvLdxbyTXkm8/okvSfUH9cTIt6KyJctc1xrVM41WFjkIycWSGjkeQUruQ2sPpIpfbENSQG+rDbFtbaCcJTZFS1LiFbORFIDaGrUFOGAf+vucMmolqIWrSptiDTapgXFusYo0WFpsSHNVB8auWk8raYlWvcymgOrAQQAVBWAZMfwQvUkB8F0y8vXFfgQdA5CX9rmu4YhfI6A+6s+xZRNTUQDk4lIIgO7/U1+YXCoWwEfTlqZqCUUBBCS+Ld1mHObIMkEAiJx/7KVix5Nve1IjxCjrJEiBxx+t3NvqYVNTT6unQL9IVHSaSBAuqoMJPa3MEbTQ65gqE7rmxjXEvKCJMqXLgzuIOeHFKYCpqd70NCMBRqMRRQGo8Q6R4tbh6mKgQtFrSfA2AdXOWUc1qyISi1Lp8tZjPBWRCyDyLQGBCfLPYlJSKFMVhRUJUkeLNTK/IoemoxCgWY0iUBZ/5mzGuFHoUii9cqVLbOlBAMUJNqAAG5kquaHfVPhNo4OHyhYmAu5MidPJOgWQFH3SKkyWRalTAEnvTQ3XCCLQe9YbLjecf+0oI+0Pq5vk+FlZfvA/ZwDko0MZKa8UHB+lTOSel8WkZphqc0R0TpQOM+gqkrJ/mSwAozEEC+DuyxGTKoPgeU88rW/7IIBXOnq9XoH2F0cgRDIEYQISA8L9f/Y/5AtRugSx160jYC0Mza4TKQKf9OY4BZG/vri8ciB1T1LZ0wkNC9nvxnmL1IntBzEVgYRepIwalU1tTOobSus3+BtNvzE3ng4A9HqLFi3yUADhEB7DPqsEX6WHUrFB+VgESqVIVRRpcIti+YJYtOZFvj1MAYS66VuqOmWfYxrESmgr5SKFuZV3L9hKSwOC/HEBjqh7Zr1WJkQBFEQDWW+I1Coph9jixqyhSd1INUEQGqk9Do+FVaoZnRCAt5HK4wRbpwCCF5+NfWgsvr5yw1JjHMJXvz37yCtc44a5xDIKYDgaUQ45cp0pMb79kSGHBovJyAOtoPabNxdA3LiWD5lSncGDAPxol2wOJfpXt6n4D3WL21RYvEAaBdCIngkhoyr3zivqkrjWQe0C6WcB1EWPlC+Bj7iOr9H4uJ7ElQoOYmlPy4ef3M7E8xcFsuelAEQ3tf9LW2m0jUGFWE3oIpHpTrHUMQp6OWVjrVMA2qEfNjuIApiemppetIgOfLIoABkTZLGHogFOjqXIgYssljxAbdVb1JCmdHVyZ9t8wC+QAR++VHoFRHEUQCRT1shQN1JJQuqLNoes2bq9yOyUoq7jVirJzYJs15Yojh0ZjmLQin7l/VW9cEvmRp15akBtU4U8dnpQf9xzvpWsI/6/uhmfOAhlEtFQdQ1VU9baDvw+kZ5OeOInwm5M/Ci8dGe7sqed2Mqo4sorrnO5Y9INAkUv6j1n3ZWaKAi1QN7jgH9IrVDSLEqm5+mmY4WLDWo6NUAfLWN6MLw24nJU9fbQYqCzp8Mh+cDydkKpJfOkgFIl6rXlNSgDjnSrODLgASC8exs4Oe87C1E5lMCazNRq5dXnv/IfxBEA/rd+MmLIR3xELIA+zM6QR03AqMlgF2qKAih9eczOP8GgKAA9S5xabtUfsaaJfEC/qbGZrf/SPi+0AjWXKGtE8oQOWjoAFRRDUQC9Xi+nAHJWUOkIbjsp+iZ6GngLFofw+FRMp3ZvJyBMsVOsuGmBUVPiYT2dm9RlTBM9WCq0BctWQSp1y77PF8HChLiNKJZoMS/EPQh74lU6bcpdqKelY9pmo3aeuksd4za62urYVa48hgKw0NApAJcFUKKry7Bl09rqpcbErvhoxcfakIt265xMRxPfWll628WusdqtTBqN1Vu7okYalrq2B4MQGQUgbReDGRwOR4NBnygAHjaee4w5BMpDVpvj0iIJWb3J8BUepPTvfnMegSxsubdNFIA4/W6lAxhlQ2NMfF0Q9EfYwgtPJ3/Axsh3FkLlb0pGyfeA6vtwyHMy8IyG4lJAXl6ZlVN0EHo47Pf5iFfy/xec/RTvUejxFOJcLaXHNJkkMY9Cl9CYmNPbY5R2QZn4LjQiUeOvpM4qpcAhyee6gP1X99PUGDIKYHp6qtdTR4esVJrpJLSrJu1viredx492x9/YjLSHKYDIrfhilGIk1tsR75dey972DQIsQIxu0avS54v+fWo9fnwWAgXQcfnfKZtXR6/GABIzH2Pq8ZapppH0Jrk1BO0oeViVWuLaaKxahykMsQB1JnXlZys/WHmAWn8w3CXvL9UEJrYXDeELs6TByR47donlGvS2es9dv1GziXN/dagcQkUByNeK/9fME5l4WDAN1immAs7SY81Ey3FIudP3VA1FAQyHFMswrbSnqSqH4gYB92oAywSLSOzkDKX/2EQWyIjo/bqa4iAfZsAhoA4Kh4dyACgKgAdCT01NsSiAfl/cARGWyND4RI9borBHFK+/zBcgTFySSppYSgFQe/0VOit0cecmCGkE6naRalIa86LK45ufCZIUgDrzo6uCXo+lA1QZAUkNsKyAg4F6tRVK4zY7crAii8XAgjJirsXtz8fDpUsy8UepV53HSKwdpeJ7i81WB3rqfV2qpLmrtutsxGMYXTJ1NyNUcXCXI7olKLgLIRAzQ0vhqKAZXNvAG8LpvrogCoBmuspQa018q/74vYdQ91MVi6qn8oOlA+EvwN+XOkZpztW4u1QRCTzWBAJNLVWpbWl3adMpAON0ATOA++w/FAUgDgLwxueOjDYBaKZZ882aIOOZL4oCoG2/ITvby/b2iAJQjde8+xxi0QuytPihX4sESB29gG7yZRQkbH3DHdJixdpKUADCjWFlKROgOsshoJiaYs4P3/8cqkvRA/ZoZc+nGdzKailZ1yOWBK8AeykAFQdQ1ij792ocStrKlNqmSZQPDVZShHz8As+390U0gHq1cLGIAhCZAdkcYRQAj4ihvABCt3nHIFqpRRcMDEbg+XgEJjHIhe/sUo9iYEx1G0rLh/boaBHQNYyy8v2Bbz5qoK68yaFrqp6AKKSmNfJWk3aoMrVHpePYuZmFBpUh0OyYptZWEAgQXOi1KAC9jF3e93xq8wrAS507ucNQNiJN/l6llU2+H3XtjAgkHb9vCoC0pa3CW4MUwGg06vNPTgHQpYDkFfM5Jiaa3Bt3WYCQ/9zIDA0ZbbSboTZvaRtcpwAUCyAP9uYXJrFoYeJTHSz1pyoArT/CXuFjlHrsugXPp5oGJ5eeHe+XYREGBSD7o3I9ikDp/HKAnI2o5/vURKvFx2PsfnlpAhMhdTxcXCUnN+nyGDze2KJqfVAWTIfimRLZ/hYRrFF1QKrtHpcKf2kBaiOJNyX+VHSlOghANwMQD9Cbmsq49tNTA9bJ3dCIumukkhrDNdZHI8e0SptCvIO6KiJ9z9/Q7Y43risHd8LmYSbae9USph03Eht9qoYWIeL9KZO3ClsiHnq715tKyf8TGvDW7aQqkoZnTATaltgkvNtoTHydHj0gp38pBWAVKP6nhUn+3rLpbT8YOLQYbK3cRaugJpLG0S6c2K9a70p/uKnWxUtaehvxRACB3pQ3FX6rePGDq7WjAArFrvf7b/xbTZ48BwFGoxG3isUdctRhwx/WwuNrRQE4DRUNKzPaQtpqNMqY908XffMoANVs058XcfLKVVCxUqI7sgFNTWC6WMH9NJsLgNL7iQx/RNlQCIB2gl03MXVjlBDzHlZPAyGtdK3ZVF8tugszNV+PAiAPUvEmqn/eMNpQhSq6OATPGGGrhbnh/NTznaq1o+B+JgU+ZwMzJs1cqh0KYIoROvzOE0oHwG4/zTI6CCAu1FA7MIkMTqhTC3F8qw3QGJ5Km/ih1cSRXrUKyHUhKnFdTGOMzf8C6kFqZ9LaIjupdn9tzLsq4B8nnKlbIn4vXZ3Oq9BO7RFQAPXwG8vTLYlrg21vilKP6albhiz9glTZrklmT1XTrlUGbYMQmVXFqYrWXm9U3KW2TGTdb0p6xzNcC+4tDbHVqf32L22pgeEFb+3t9aZPadVJCoA7zxQFwCmAqWnmPovNf1Vd/KRLoirjQQqpWt1zU2d6p6YWUc3WAcsskxRAmMso3RUJQ+GncFiCPt8n6SBAsaKhRAB0vF+l/hfWpE5qEDtA7eFpH80civZLOu61WhvyXoiKdaXuOqpFVOUCEBQApY+XWRXIOfBHcGiuhW+BjoU3flLsHCVjrKiCnqqNfhoUNx2gFhojKQDu/6uPuhhVj46hOcJrZG+IV4AVdGbkOFZoQ2TNYyhWc5SrtbDOSyOfjSkmRLQ4+oCLI6ff+R/T0yrDbegKg1JMQgIT0mCBCtMoAMqo4F3xShscV6D2Vknca1CqVQRiJk6rDahgMLiPRPYispgwQiT3p89fn13tn99J74pGuN3Fp27t/PnJOMZ1mx49Aig4PgTGHdEie9bu0tZbcdSn3XSAbP+cOY8mBaA5PGQKF0AinHCfrRx8TvuhjsLKc4BxIoNF8/Jg+BgKQDgMWjBnMTVbbtkHTJ9AyH8oS2AVMadrHfv8nj+GCRmRpuOqnFLxBw+DzjL2oAgEcN7sHb5kjZf8gB+BynISwwKoNnqiAChwXO7OKX9SzzavWmxxCsVdT4W3MgJVRGq8z9TpmjW+XgpACr9BAVAXaWzlHQKM/1Eel6IXq4lwzFNelR9StjEVjnfcEt5WZ4gTXhNXNNJYjGxzTDHdjdffrucglBwAk8hFixZp97wYd1vEdbF03U6oJimAn6Kp4mtHyV0FAam/rPkSORlLUUrSpaHaCvbcvNM8Zu57TYWC7qh0gEEKoGyHIbJVpZBqBVIWn/Rc2im1F9mpqR13ZSbo6dRqYgrSetnAS5uaMlWbheeaR6CAr09NURxqXG/F0VflyohdVcflf5SNhsN5/hmNRtPTdG2ckbnHr3Byhc5rKZsh1u/e4gWxvoFesbhf/mHHAPqcAuD6R6QDlI6betq8TIW4QxUwzEuJfXKeIND70rKO2g8lrUzhuZ3v34sOi9Fj1xyOsowdA6AoAGJsFAXAm2sbmrTdxHOh8fwJeTr0vPVmikT6XjlFopiJhVf/psLVyNyKV5GqzdROCgFgSSXoMDk/CKBIAIF8KApA3+WjMiZ1pt/O4HZzIkBVQDt1la3wCu8joTGl7w0Sh8SaN5TGkQaixx3+6elpOiZD39P45vlEZF5AMWXkWFtvb2awmqmlKYAXQD2tyl680tCRKnIMAqlz8nt1uXRZ6QBIGqclBUCsrlilSi9ESJeouCcCgWy+r6vBWFP44npR8yVFj1u0TiNvSpX2FEsjFNnR8jmLdOfQRTLdSmxgNFKluhZfEBkFoB3zLGYZ3MYX3H7SwFSqFz2XPFq6lVWqIfXaG+iqv7GJYVbhHhfsvSb1NBlTPDB2BEJjHbobSLqr8Q3trdhwtcjkzxSGdJ65uTw/Pz83N8cpgOnpRezqOHemBCnJwib4Z1l47iUue8yJpcoG/DTDkN11n/UMCsBcGTU+Q3cb1LlhlTlcN28KFni9krhtmVgAACAASURBVPjBSC3Je2kbXByrIXkvnAHoD4bsn+R8iigA/ofwXWXiFuX2GAnwzCOy7uucnramQVPRiS4fdCOlFAkKQLsiTkTnktMYXj9IbmNIkBBqCw/NeNgbWq5ilAObEvzj8Zp6vempqelFi/K5JCkAIj1ZVkAeSlPKQSQNVlLhaFBRMEcgRjCS8EpyM0LmviBMtfzeapWxMonqiVoEBcAPAhClm+cm9fUhf3slOav0EFkf4dDAhuZ7/JBV70X8O8pK5otLUdBkWS367y3COCEKIKX3TZVtRDk0QgFEhgOURgGoSE/LKCzoqfVTuxSAHLkuzMoCKWqveY1RAE3NAdSz0yGgPN/4nvWet+Fq5Q2LRPiUNnswmJub06MApqfZLrr6iKkiZ0zMzAmUiXk0vkcsjFeqNraVPU8UADNOWPvJlmLn/+2eiO3s3KdVulk791vc1sZ7Utxt38UF7InRaEDanM5yCAqAN05sbuYMQH6I3UgNyCMohJWpXZFgdbC8v+ESjazBSWJRWriACxCJFYX5xXxEEQXgzgjzNdZ1vrnQ8WM1roGoLOhybEv701IB3rL2hs9fs4TD/TWmJToFoO75I3iIzREUAHVNRnlQXABdq2HcDugAawUdFAPf3ZFtSWAmVG2MYFRuWmTlxfa3ogiVHrBpZSJtKUUlv7pSBLBoFEBxxEHq+cUFKZzdbnSqo1hZJuMfDAEWsChajgKIb3f7JSPntd6Q+EeKtEFZMl19O8o1XUU2ImXDuSuUjzlqI0qla2tft3VD+wKNNwCBQgQYBSAL9PgCIPYth/0iCkCfV3rkkeU/e1VVMI1AY+4iRSuwdWswHPbn5weSAsg1pJuS3+IyzHDNUEcKvhe7PS1y9hTpXBQFMN/v9+fnhxQFQAns5B+uaciqMpeQ/Cw0lwxr0HW50u5y77TKTVittUhynhs+v16RoilsCqBMep3llsWl+EfBN2M7C2s8pJGquJgCoEpKX6rQJi6M9k6J1eIx1HkQEA0kOwggQ2NoO8U6C0B0WE4ElFls3s52dhAjh2YnLhby0wp2xrxoxO+56ZdTBCkAyVlT5lEKSyElLVgtLTSp5uikCWda6eSmlU5wa/VJfsGCfaBNZNQJSgsdUADl4qKPS5hhEeuOn7YLrym5fhDH10R79BeFogCK2Yok8rocBSrRsnLwN2MiL41FBOWAQEcRsCgA2cpRNqQogLn5UcZuBFi0iN8KQMa3OdlKKQBVPHkPuSJoKgs4Oww/3+8P+uIwvLbR7RyRMykAi8vQPYoCLdeSFgpvIwiLUOEklxYRKapTACJ7nboXUD3jG01lZbI4Cu472TdByseLukx7qj4SpCWgHBzSBCiEs0UBiF1iukM+ridBu80insLtjXtPWn/HU7q9TbB4a3goKABBBYyy/FJODwVA1JocXDEXeA38epGhxd24yqEWsAt3pGt1u/rD8WJQ4R1e6Y0M6fRErGhZJAQFoDEB1kEAWmdlVgp5losYK7q3kmd75cfcci6xdNs/Xr6KS8bXY/erwjAs/EeS4Ap1tz1dqtZz36sdY6lwOBppZCpcSYd0mpIm96U05UspAGqAVz94s02FVFwRBRC2vlpVmA1SAKky0NSwdqaetIM5TcGVJB5NvTSo8drcQ+3MQE+yIQYFQPYJ5csaDgaUCyAbZVPTnAIwcwHkrRaWCrc9lC3iqEJdVgy5aVOIBozIYId5KaOB2kKx7yhyWAqrUdasiOEyqEzSdEoXBCM7g+YAs4MAw+GQKIDBcCi2NFUggG4yuqfZZfSpuBeN+01UeXAQLWlI70mzTzQCOyWMI6+RogDYJjCluZxiB8jpGnkx0NpxCW9fCrYZdemzrIo2J0dVyLU21cG5zrN602PqYQebGJMlKYARj4vh+TK8FABlzSCJn2a3ZLCJJk4EBJICJKLZxYFN7EJXiscIQOW2NuLPEGVgtVMd5g/lAlCrlbx7hIkrRazQNyzGjR9zEzVHyFREkWgbPulwOyy5JLiCFvECvlghaZ5GCmrpvE56aWltVoFU5RATIuThBcJzJ0gBxK3RrllbYKWkghNZfjwJCCIb014xZSWmJHIvuHjVk5loIlOmqZcmIZ8675IqX9CFK3idvT845hqtz1Myf9mIHwRgJIC4EWARsztC6OgkgF7G8axzH7I90SGdQpsh/T5Latjv9xUFYOcCCHjz3ua5mz9usfb65YJPJ/eMZUCsFkxBeCkA61JAqlPFcSgOm3ZB86RTZux0HBfQxalUHJJgaRY13HynjRFJlIhLnAPgd2QwR1FPaGwOvwqZofeGYgXzh7QrJ2Jopo5A3KqZZVtd0b6EPpp0O0YxBaDYnPxcJX83uVwq7rrmWYBJhUl2RFTG2YzGxbLmTmN9CkCkriAKgOsTppJkkkuFbcyeYeFSPs5R2iXelXqcZJcAZaKdbFA5xFdVXNI1EtzwGU5b5zRQDAVAMIderb4v9lFbMmsn8tLxy51CL9F3nQwFMH588MbGEYhXSr2933yt1BF0Q5bQF33m/4tLAcVBADf/uWy4FPFcUVDomEo7Tz+4jIDR87Caie+PDEQQHRkMRnNzc4oCcHMB2F692ROfd503Wf+1JRVZJhnBKABGAYxGjP7QogDyswByMHSfXw29nhBAZbNzjrKLpgU7PiFEihe8Mjy1/Hxa0QG7WzKnAER6LnkrYBkQ4nd9ry90qkJv3gKiANqPdjHGLUkbiKQg/HaMEgqAu1X6LCCNJW7K5JwaZRPI84SmZwSY6LQoFf+dqkCqnCR13l+5HN0Cg1vn6ZlEFRwEkOSsigLIcwHICyz1UILiawJiBC+mTKS6SwLTLdzq2NVsW+rjCahGVN19ZEL97VTLm21MfG2lgQA2UehcyVSNAgit0RYFECGAjRUpdYybnTiNtTuxIoum6X4UQGL/2izekEvYZhO7W3ekUuo9/xhBAfCuiFz6w9Fo0O+rGwH0XABeL8UdKa8Do2cNiPGCRB8SNcEoY/8hunQwZBkN+vMiCkDLBSD7YRltkqvIA7zlrqPylgv8tND2eORghKSpOBcAvVS9Ql0LMWR9n5+fnx0Oh/rN5wIE9TLeZXeDmn8t0BFOjzzcYe6GibR2SaOUVLhgkqUCm1pe3a3IM0oMRiMZBUB+IcUBRCsBF2R61OWSShZm7YHUHkU3tqCgTk43nymqWo9cxPQj+kyh8SCO/F5A8q/UjQDT05RxzfpQMnbltuWMmLybTc+aESnVkcUiR6rXm1LUrfmI/xbDyGqbLZY6pqnlG25tBLOjq9yYt9uWvXEMQLBK3k0/JYFc0ijqSEiuyknBQlRIvEfsOp/4FSqm5ZHiSq9tJNo9plULrkwkjKX9amRquJWw4fOlpy1tj69AaElMyymQ9Gpta1x7Lr1HNeGNfNxarXLjTd4VqsJGHNtPZOxW9mveW64ZKDJR964t6y6yhXHgB4Xa+5ampkBc2yqWakSQFkRPKwI07se8yqRFTTLu/rX2vsiZ3tt7w7Xa+X15fH2U9Qd9ygVAIfRGOsCA31JgeUjP2o4FKJ0qFe451JvR50kN+/Pz6jpAnszdcxRepxssqiI0RsXEh/tr5JDEi4R1EMCqfzgcchKnhAJQ7o16r3ewgpfbSSxLh7LYMI3vtV6ycUiNyuUJXrpXgmJJyM7VGIAECkBn4l23n15tDYcH1Tig20RmIVEAhBalAxRHOaT3JQlBZjQZlwJqTpS4j43GhddFO7dq/zanAEJXdDqSHTeA8RMidD6reXYmvk1dKFlnCpRGbLpqs7jLDVEAOYmt32FLAikYrjLoU8UvtXzZ+/F7txDIJTNxpEvnSLf6GdeaOkqD3hBTA5XJHXVtxaHVKUwBhLtBHKG5LRHKQpKqvuLAKymVKF+NvLPlSnbCLrWMGKofIwK6Vxt6bW/vDSoXALPsxTOSAtBvBKB0evonJP/qe6uA/r3uZ7aHSZ8nNezPz1MiJbGRUkwB8JaVTu1Q12LO+hYklI5ZPzS4bOtfZ5d5KsScAqCrz3QT0gu75ZrmaQLkTdT6LlPlQSyFtyWRSII3zygxYHxYIxSA2y+vIFkmgthynBRqdqP1u6PG52cmjZ3aUJW2DgsISqYANFWgNmN1d4tstfiDvu0MYIgC6FAUQEvTuVq18YJUOfO/2zD3pfkpAPpNxVaZDJQZBaDpb+28VogCsF6aKn7F5VnlPuUVD2+14dvpnlqo83enpAC80tVUT/WpoW9uWd/XpwDIwrWqDU2c5idsqqJpZEqHX9pAByfSo2RYCnIHJNWVZDmkXVuQ1A4Uro+AZ5m2vPg/OPpq+Y0YS5ow7Do9mQtARAFo6QC9Tr4eeUt1uhNHdxrzzXZZLmmuFsxKyX2qgwCCAqBEbt4oAJEDzMyN53bTMgrjiYCkrkUOvB4F4DUx59hnBx0ECFEABTC6SQHYW6SFag0lb0DXNWXqKOQHAUopgIiu628PFQ9NGY9I8KKpPYoUrcD0FdNa37RgFyQUfpqynwpe4ro6bmZH8v8HgwGDTO60iCh/nmVdHZDJa9MGozc1xTOisqNS6kyBzrgV3HwWIRrlwxKuZKG6EJE7ZuXQNFSi5lQqfVzn9UgC43MBUBYAlQuAUpIKdkCLTKEK1dJb2qQQcjESa9gWMQ80NExJ1VRGIOkt9QqnzV9vj7oKfz1gGnq6vgw0uIQVN0YdD6oWBcAufpK5Qgk863UFb9e1kwt8WibUiYhjQxRAq20PVV5fRMlgCxwJTJ1IoABSEVvA5XsaBZCpUFYyc/Vc+talgLr7V8GMMEyZ+LPU5pti5qo6CEBRAAYF4H2ef0m/KJo2xlvTy8Q0rBGRcUOPdVVCBwHm5nbQpYAsr7kvCiCGAqAFSV1krRpfIgbtA9GQ6vSPhgqiGwyH8zKppBAQeSlgfuquic6W+/9NvKW27LUbBVB5TI19FfM4N90IQBSAuuGSrZksNIj9R6cAhOVkQq1TANZZgIp4dmIoK7a9U49VFhhvLxo09/X6XVs8kgKg4DWVETDPoSOC2hgVoKgE9QetYRWQiZfKnA2Xz6h1s1Pi0ZHGlCb0cdqZZIh3pJfdbUaFuRDTmTTfuGxKVqAA1IQd8fTblSmAmM76qAHfBkC8Eqny1nZrr9Ki6GcWCAUQ6o9XI6XyDlBr0eIyloK95/35VfJFnoMA/X4/yzKKAtDTZZVSAK6s6wa6epz9oRWNDLykBhdoAhUF0B+wpIbGQQBxlZs/b5E3C0CxYxZy/q2n2liBinMBDAbDubnZeApAb7CihFUgQMHVADY+HVbR1UaBHSeZmx8M+sMhu0+etuDYjjBRKqXiqCaYJnRuyIw730tn2VhUhKddGtlcfhCgKZ8qdezovYShygVgUQDcs8opAHVCSO1wKo3Uo/vYqTaVyF2abEkD0eH5kdSPrhROFYyYdsdMz6QohjoUgOX/C/kxDwJQp3IKwOlkKUoVxbLiYzGDsFOVAQUw8eEsnQKVW5hUc/FWvLohhBpTvHoaNhuPEpL3FBkMoKt8mmLr/H1pVye0W3tlGYh5MEwB5Bc9xtQTKJPqjae+qhEKoNxiTG0WytdBQKcARBQAm9UyFwCLm1UUgHOxX0igdbdIJJPXNuV0x4ZSHCtv3ogtLOtWMQVA8epWFIDKl2J5bkKRCfdO/Ki0W8jJD11zWKqixpALgB/lMCgA5rEuWuTmAgj5meqcs81lOOmyjQKlnS+jb8qG3fg9aelNMtmVX0+Xb1MUQAUKIA4Pf6eLKABZb6txoQF4F0A6QMVYCVuHRwHQJ48CoGBqogHc+En+JG2t0ExXqQG1e9x4OLc8HRNe4MVWSX1hcAWlKYYlad4t6MLxSiOSko6p0C1D2ftKLwXMbXpNDgX+TJ7kosW+YgKrqvWOUUFTXeEs8hPqiPKClp5ONr66EqgxjtVfOiEMY+ZptaYlxQK0TQFMa7d3q3cVv7Rar5t6qnTdNF9UQ2SbanFZPQugicEu6DGeWiF2uUZSHv4GzjeVwYzfIxAgO9a8J0h/rLfiqE/Lf+e5AEajUV9+FAVA0fvWZX7KS9HXg2IKQK/Bn3u/uQlEFMA8TweoYn3pIjfxEg0g1Rdl+oSsIh2H4r8jhsgqkt9Nrv8QGMJgOkC2IzQYzlIUwGDIwp2npqcXsW1MZTe6o+m21j9AJjmtoSQuCMylJL3/SU+0t6ir3BAUQ+6hAMhp1GXd1/SgYR138Zg/1kWrFBQAoW4Rdi4FMBwM+oICIB5azAN+FEDmApAjqHw/lUZUMGJcdRBTSW/V912Dpowc6zqKrc6zSXOqjcKtztOmGly5kYwyF1JY1Ja8/l6PTlUNhsMRsQDhdIAGBSDVsX4loWCxpGTqzIK3NaFuWgKm/jmJjb6mhnQXqsdvngcsP1uZyH+nToHU8hMfj/YaHM8CuG1QBqc6CKCAqhAFYFAAmpnRWRagdN00xGYiC+FEXjqZ2eKnAOhsdEqLmqAA2r5jNuwYJ/Q0tZGNvDSyfRFy23vu+k+pPS4eMCsMksFg0O8zm5kZwcx5ZB/lJAs33um88l+FUtPNc2HnMDEK5QIobbCuxbz3eJsvHLGd8Pm5Ab/OjbWfO20CPWlOkTdgtTzUkrxfMsZYOcleZ8+rdkObS/wW2x6LthHzbcTPZrCZ5518WhYF/mguW5S0jEUBzM7O9vv9qampRYsWTS/KXVaL79DpAC8REBQ5MxDeTezg6WzqnAm9my+PfjM3MS+KqMWZnGRqMyJpdpaIJNoMLj4IUCDG3p+sZd7DKtAGoNXVpmCM1CalxSqpthDy7tuC60/gvRJVBifjcbg6G7IgAKblRCJ/eYsSKTeVSFnpBDf9p54jk8XaSC+uFB69APUl/ghJSeU+STCoxEpDk9SjMRQe/65jockTONPIdLbnI2gjeRmYSiqpR5GIxUub6Sr2RA9CcdRAniqA8guQTObLnHyAlvbk3Dulq3LE2KfWkWRsRrw/qkir19mnOp9JwxR0osJxXFGIjKVQ2liPV5UZtJ1nTSpve04N8EEKiYGkAfOoIHu9MNMwe0ZGxqkxCoATgkKfaKfVFNfgX14bxLZwSRqLWEW8JMWC0q8Ri6jaX2T8S1jlpnbiwdRlI7HRqTrZW31qGxt5aWJHi4r3nn3kRi2gndkN1ERKndXnCbSJAqCTz3pYbGk7dI2jdJzGOOS3bZdWVaEAmVlz8/MDntGAUuLXpwCseAebFtEaqu/VsK/55o+yzNwesZx7WW8kAm74PzgFwAal0CKgH/PlaMQcV0oHuGPHjhYpANl520EN69Yky6Z00IMEgE4NqMaUrXAagOJPgwLo90c8F4AROu7x18NZKgLawlgY3Aq1b3RAmkWyFOqYApW1m4G8LjxlQ6asHHPa8ekg0/5nnMdJogBottJBAB3n/BwNUQjyPvaSjsuQARtDL7NTAHRVuyqKZ0mxh4JtjBuvGFlyy5Sb29Yz7TYmjQJwmsZ9dc6wq4MkQpjTKQCKZCEHg6IAhkPGGwvNoYlfBRs01cQRATJmhzuorKoJYeWnkqXX+6Y2Rbpy18b8YANIhjcPvGqniBuKGBHxNr5NEzreb1AAToSgZXP6AQ9QAGopVCZoaF+KW6eylXV0abLKGLMEqeV9Au/FK4FApxDoPfPwyzUnVlwpRNazuEabO88sFRa3MxQFYJ0I0HvlVzFSV6pD5joXUAmUgLbSgipVCDcdZ/BSAFZmwVDou9FBLbJX307XKQ+qR2eRcw44oCLdKADGXBAFUAyQ6WOMTApgMBjwKIDpKToHoGVStDpbHPvgNiGXHMVuWF4Nfd+Id5FiEim4rMW7CEZtLdcfH2VZv9+f48EUlAuAzQIz746xpFggqigJq/3WkMlfrWiUnE4IVOuXiwi7pNKMK3moonFmIq8PWXmFSqs4ANJZAJL2YdMUAMUxsVeoE91hbGyGzmmq+KJwmiQ7UTrhqEzPQCOTKw/UExyvSQhkufCkqBTbJA4Nd0FPKRyFe+a0vKZQAPZttur96r4ASyBdO1ctRknIBIOPfD1dCMZ/G5pvfHUmjZ0WGDi+Fi6IN0VaAsV9qaPuJAuhs9/afr05uSzmzj/LwhSAlQXJzDhIRDc3MmVkq9vrtJ6maoH27MOyRXlByCoaCQTaQ6D39MMu03a8hF7K7yzm8YTK+ZcUgIpgzY/USyuWGx6yvcXHDlVMtR6zmhscAb1gWCSBMuK9PISbTnELCoASgFMVVgS/5qoZmye26SfOM+gWmJfL8G0Pl4xj6CBAqQttxXeZFMDsYCAOAkzJu88VAC794W1iMTWgkR1awfAzDUpz7LZznAdSEAXAzlPMzw/5GknGuMq9q0ZHR5X6WLAUqp/8O7TyZ48UxW0dN2MpJq3NKVsrugzUtMbySEttTpLtK/bwe73RcEi5TYZDkTXdPQgg0mSoWE0ZBaArNBoOygGh3qYOcHpaUirrIYao9EG9s77CuWUn7bv4KhsvmSaNodfHzeL6jbcM7qQKQz01HeneaMTC9Sk5pRUFoL9Ouff6pQB2eyirpSuQcceAE3pnah5vT5vikhJahaIUYOj7xK6Pk8VwXPM6vpd1NIAZj1mi+UwCQGzYuwrB2x7buiimANTGmDBgxYa/oKerDkEjSiCVMYgfx86VTDKoOtf6NhtUVQJrtamR4ZhIy2t123i497uHXMydFXJZRsp0FnG0fAuXdtKEy6yhJvaTzW9y11p7kRZowN9DxoT2cc0a75oWqSxIY9IpbnWj+6JFi8Q14C4FYNZbHAig53C2PDRnp1ZYZpHN5kk3e0OZlpG5MKOM7TYmSiqdA2UREPPzO3bsoCiAxzxmkTAVNffSbbBXtAz7UpawUKSvFXviGb5IFFKEO5KcjvJAyqIAKBcAvxBQ5gIwD91p/bf+NGaCAMrspsE+uH5/BT6pCRhTDfoonN2GhXWoYSH5eqSFVnLTS/NSyPxlyPGL0/vz8yUUgDw/KewtiXlej5JwPR+AjOZgAVQ8y0AJ8OZcDm6xelDyBwNFzqqyZumZRFJExyob0lSlsMS9s7wXej31XlpmvKe1RW+XOl5kUwBO4IZK9UdOvn+sLX1OuQYpPkXeVRGHbqBUfZYqfQmr1eDGH64nSI03x60wpARqurJjaHl5hKPViDGORX30bH7fDP1zeiZMy0gKwN5jkBQA25zw6QplFZMZYwdIjhFYZ9FINTTGI5jNvyVysW7+xZ2vMdKSb7IfDQ1GfS3RZKfS6+o95aALtacC5xs1r50VVsrCG0eufynpA/aUss7JKle8gnp9wM+JdFMN2082koVwz81RvKU6CMAsMEVAqMzg8nm9yV48KakS+x/lY1A5X0Mt7qN4gCpHAThriQg0nZ+fn52dHfQHU9MsHeDUVMaOjOY9tCdBaFIY3+vLmGZ9GvgF0EiXz4pPGAolem2zF2yZvmGeHwTIKQD9GjkTMu1fDpbRu/cqxsb+oziuoCJUk3/MHizdONF5mbJxtM7tU7XiIMBwOB9JAchs7Wr8LArAiB+SB6PyEwEBlWEoQG+ZiAUpbcul0Nx0m1Ddo9XqCplyjVSeGtWc9lK+ksdPhhjaKlSbOJnCDwJQckq1lFj2hDp1pJNOnmolpa4ufKG7KiglQL5kC5FI62mEYJbD1kgl5a9pp0SCWDTYgDJ11+CrFlZV/uFoDa6i0Y97qarBOBGmWdE0Q9WnIgWQMetOv0BEaWOaffkLfDlBx+HJBAjiyRAAiftqjcyRyfS0kaZPqJJWdW9Tw5HWyDilMTa8BQUgNq9YKrpA1jpqN9clSlkoX14013UIpQes98eNQvf6/pbbmY+W/oNvGutJvPr9/vz8/GAwsHMBWBEIputWbK8wg439R1ydIAo7PVVIetzk4PD2ejwKgA8Dz+fEowDSJIzpepGozKQA+GUxGgXgdjOGAuj1pliwAtEf1BEvSVOBuWlH6iusbcpupv06DwWgJQNQrTYF093fLVM4ps/mnRTWRGsHsEnW6nHjpcasxhMTjMNICoD0GxduNVpeCkAQAYoC4EndlC9nIejddTFUYgvmiDD7nMxSkxzdeu+uMJGTXphUP88y4f2EaXStON0IOODpRfT11KEA5CE8/f5R67WapmAUgAxmySkAGZqilqTyWBXtFf5FwQlYUKrJC0qZ7ksaqF2icOqinwZKx8zQhMaH44zSEGsCgSSN4VkUNOtJYwDs/KChDIKW8TWijNf8o4cMqS05yjya3xXigG4se5FDEoIxYJlH1jqGYgualBwDPuN+Rcvxg+PuTvh9SYvvGJrde+rBLApATGRKSa+cfG2WKLNYEYoqyJav7sK6CLXY0s6qdCgOVq+O/rYYTe/xe6UTlQU/4GeAaaeFXWrAP7y95keLVDReZ8klh0m4/vS3OkIh92Esy971HwoGlaIAuOsvKAAW2lwmBbouk3ll2RjyGwHm5+Zm+UGAaZYOUKMAVBwGoSGgM1uv/qXzL+pKBYMJkjyFlWuw1JIs61wzvxcbBzrCxqYZfzlLBzg/P8c/4iCAFgUg0HB2+PNBiQ6jzX02sgxk1xXHZAyOBUwLPmQR9N6Fv2YbAsZE7r8Y45QPaXBTSBsUxuPwj7qInXIBsP/hTtb0Ip4qU6ZV1/tuTGGZ3lLEMOkUgLXjqlVRdBObxxIpyXKqT9hCZSJ+TLOMIydcEwZ05KtKiyV3sM4OvmzNKOTp0w0u6qO/S8uZykxxfu1uMQVA1jxlsSXCXQ6q9haNYyZ5pkI8BoBT1RoNRJxmEmK68teXCW8lpauVPZq7jOVXKsbjLJAkAKkNC8lASO6SBCnkuSUKdXhbJW1yhC4lDgCsEWf5rJTUvwwloz0mu4aCDirLQU9TrCcSZmpEXhei6jFekNjrXL35hCNZCYQkrKZFUSi4jTUydXq0V74puKoKQ/WehfmY1HldvQ3jerJV3VuhE72nHPRx3cUO8JqaVeqTj16PJZqz8o7y1ogr7a2BLNfj7o6qwwIYz3kyzAAAIABJREFUpxACe85iJ4RTrHT1t/fjzduW1690tNz5d4GWQQC5Ygk5//qFCKUDZgyHgxr9an0tTT7G+M7Pz8/NEgUwtWjRY+SVDrKR/MnQEVPvGKnCwpSUwuDZAA+MiGYb87nQATLW4FCUEGtyPhgOZ3fsmJ2dZTcCSJqd2eXkAdLWsXN7nDCXE/Wyi4crWq4ZPeb1zDVP6o+kEvUYi7B0+8WNJmDhQPwwgLCupPCTlzW9aJG68TQ4K82xEZqEKEVFDpqnhIrF2y/7pcthB6ZMKf6lmq24gFcGQjczp1oJqeW9TQ0u5Ob6aPGkuvZjd+6WUQDEUNHKRXkoqQajC0pBmKpcnVajNtQdsppS16kY4IDwTcY4G7/BXXNylj0ekhRGSDXyCZHFTbijIUK5QCO5+sSvYchO0BpvFaMbPc10/XmXyucvTwtKd3dZ9hitcUQx5BRAuCWNjFJsJfKelJBRHVvPhMrFmCvjaVpNDW1b5uNpNN4yaQRsCsDnxkvRkqdkfXN1yne8SFAAcr+8vK+G4e5ItPGFtHv0cHTxAvKKiZLQUiLR9ogwk6gEBTCoP31v9PuHsisqZKDMTxPVkL7Qt8pLQVEqxuvmuRHLagRZBMT8/Ozc3FBQAIsECSLtSKpQQ0H1infLu6CawQ7uUmfjECACQpZxKRotFVDN9JrLg8Fgln+Gw6EIzDVD7uxWab2O1cvhYIGwaAliLsH/T+QjytHW5nZCMwL1lliIrnNV0D4KauQ2V8Z3PlkoB08HoKfwUDGTfgrAhEuGyvB7LvUMqVozyIBThzmVIvLozFDjCygAqT3Kx6X9Eg2Z8ykNbciFSGt54ks9/oAaNU2cRsMRZwBKDwIEKACCjdrGBca7iqmAtZBfEYV+rAorqqyJOqIau+AKRXJJC65f7TU45KW3+0b/1pdYE2xn3ms7iSmbN9/y6lWgvl+HlCoimwKg5Y8ZwnT8k+zhnGrXKQDVYP5ze0gaNethemHEWmtMMFqlgTc2bmhFtKm+ASZWlYh3VS9SKsbVq57Uk20KUvt9iqAANBdEbCy4zQocjOS2d4JOEbovZC84/iQ1JDfNlWEkE6LqrKcyx5XfTvaT2kjXaIG8hwV5mNX5B8Ym8OhLkbJZm//WhrvR4Mqj6w0H1QhmMvjoEMScTgEsWmSninWd1QJjzSxsmZUetzfg/1vLQFOaqzKcHnHWQmcJyTlBAYzoMIX+cduv97vI9vXIiZmJQwuSsOvx1lu28JCMNgZU/HaqV+8HxDjUPNswKVxLrCiAIVEAc3P9wcBy4OmGB2LH7H1mF2T5DdVvsDMyVii/GiCoO7xdTCd0hDZpbkDjJSNFq8fXWlpy/NZ/cPUq3Yq0CpiyxDgpcUtlcS4APwWg22oGoaxLpIzLo0VQra2lIFsFPOIlRd1T1ULY7U9FYCLlx+WHmZ1byAZ6GmKJPS3d7I1cDG23X4dfpfB02lYeAsBXdj0KINc3VnCQChMt1WBm25qcBZrz32S1aXWJiCrnIRG5HFUZ1F0UTHmhyGmSWOtki4cEKSor0GSbztQGHQTwekHKtVbbxSFNxL8P7VInaOZcPgp3DfI9W7kd57ZfsJ4hRW+5H2ojxfSRrE1+8RalvzR7S9AH8hvVHkUKGOyAOQ9sCkM+HDLtte7bBqqm3kcs0JTficgOAkxPsxgAiwIwQfb6Mzqw7pgM6fpB/lG/ij+K/f8YdmByk0OXc0YB8CgARqYMIygAH6pGVyJkWwmIjaoJtYF7BFyFb454PlAkykCJqL6ongKvw6u+zHuPKB1gKgVAk9q4AMV5l5j4mvznwZxKG5SZm3XGpc6zEWPiL9LUiKc1INDVJKui1ZZ7K6cvrbaTVuHJKapTALbmVVpYLmd09QB7hUxUUZMual7Ymq8xTab00kmCVP01C+3JVqdMEIzQZG8ov2njY51UoV9R6Ld4UBQb/zg1Byxq7upP07khmRDEZKkF2NaJgIUmj021N+C5UU50fIBALAIif7tVfJSxJPTd//T2PPB8vZVFW5qhJMCBXtLpo9SbnKIg48tDQeX68kFn732aNFeIeVyAZ+HR6QH+iBazrdxmw+/V+AWrQO69a/20KIB8CPTG6IHiYQ5VTwTA0k0NBn1+IQI7UEr5AGUCM7U2UENi6B7XitUDASwGwd8LD1UQNeCphWoalhYF0B8M5jgFwGWJkgGyD+FpTxlz1Ip+NSaewSfTOHprkl8Guliz56lAR5QPzdPiWVlccaliEQYUKQoemU8ZHZ0oAJ4pqeePAqDtk1JeUqUX4XwBu47Nmhch69A/VtEj6PUtIwak60WKBcZtfZLxHep8qUTFo1bQfjLee1k2HI0G/f58vz8cDFR5d8UM5QIQStu7ByUVMQ/4miK3otZBALHo1TOMo6U6HufGSzYiSI23asFV2AyMLVMAXlRrKoE6Hc+vlc3PkfXC+/R+FqDHbRIPBWBmz1a3DxAINXtdVz4Tyf26r8ufZwu/p7bewti8bQ4H1FQTgYQogAnPNV9He7/zunN1dSI2q03nxPhXGC5LaYcoAOWT1wS++HHdwSh3NooNFPWroh6kJaefpVfnAhTrodvo7FGHO/BYctKAy2tT5wtMUyxvssMIUF4ZunSq3+8PhsMp7uTIC6aEz+LJVeaSDmoV0n5SuQBdCsDLOlsvat0aDL0gbFVYS4E+UYfD0WCYUwBEALDQcZ6ny54v5ivsFyY2TEm4Pta8qb6KWoe1xflax3jyG3NmFMBgOPRTADIZAA1l6UEAD8b8K8UCkOTowThB1KoKg15h0V0DLQ7XZKpOOlPWVBMrv9Ra7K3RZgcBJD9bgQIIyU7OfHFhVopav2k81QpJ0ytppZsapQVQT+MqbgH0OaKJqdIYUWWtIjWHqc7jKmBHXOQR3I32R6rTpYAxFAC7LsS8K2QyoyB1RerbG9IxIU4zEGRRS6zw8E6MwMIWpN4ef3KOrrb0lO80aJZSC04/00UMDbi7vWmyDTL2qXb4gL59l6oy8sABakb085JrkNQq/3+ZrMmApMdz8ll772YgZ+7o6Ye5JEVgPGp9mWUZ8/8p5fRgwJLYqX1O/drYgk0k/nJdNZs0COsL31vKE8wabbAQM5kFfwRHNMgxuqRCZfojquN8oWRIzs7Ozs/Pj0YZ3dIVRQE4jajs9NnguxVV6HAMjmMs4559cF8ebysoX4j2OPgFmXOz/FCMngtAETri9jVrRpTiLAsI4ZchIeQ30t5rMAzKO2SJ47hLUQDFa0pdUQ0grzvPqa/w6k+1qtJBgEGlKACzsexf+ml/Wi/oshLxgySlvGt6cb+SRDKpcCqeu075eEU3DkwSB7WOG6y60ykEkhpTufu0c5Pf5dkEBcCGTkbvcqUg7q9R6kIzdcbr+kYIVQDJiCdjZkWgmsrDF/NOlNl1EAiJadcErLfkgI9aTni+oyV3QJQhm/eqzJspnqZ+c7/wGVsLJ+qBeEZAvMgbnpQYs6SoBCOc2Hb0OfymL2EdrBc/unaf5YFIB0alA+Q0wICakYcAcC82TyKlV6v9bQPsAG6FkwkviNqg/YONdcFgRYxj8pzR6jTEpkxoPT4nW5VH/UF/fm6OUwAjOgdAEXfFUQDu27zvjwDACa1Qz8Q8XEPpJlWfZCfVaFT+aOkb+bzTKAB+QSY9L9wkLabDTt4XIS3WOLB/yq/0qwEKYbRnNWtcOIOJG65SLz67kXEoryR5CpdXWbFEUGYCgxTZ8shiSjdSOsBqFIDTUvaFfVzFUMecB9CuBkxobeDa1ljNoKaDeX9B6eAltbC0NhSwEEiDN3awxUtClYeqSWpMUuGWxr1yZJA9CtqkoNk55Bs2knZkNprsr+Wf+911ylKsHwSgJUlnvXOSxdQJ9H3pkloL0kRBqvWusocbkcayl9i/twpAu2OX2tVGynO8Fmi/JiJgFVDv/fZr/sZoqzjrLM7Q0hUAgjLknmS595Ei5qahIu2YiBoiihShYfvkFZDTHuFOrr8K1U5j6XJbb31j+wX+2tVBdLc+dbRMLCe8hLoCTfdVLP/S+Enrk/pen5BW/Ijh+xeMkP6TWSx1tkcaBFRtsEXhphIxT8Z6v98nOkMstCYFwPZji0fN95YYNaHmiDVP8wQW9aTXfbry5Iocjqbb66lPjTj9MRyN6E4HygWgWE4ixtSNAMY0C6Pg0YHyKzVY5HRRMvaoqVAZ9DGgGS0ijQhAqhJoFYD4xkT2nWRPaZXyKADtou8pih2zF5sSSaWfBQWgVvNo1EoXq4Ka9GdLuODo9tQv2JQLV78lXashUoarNdsrpvHzq9pLQ0/V7GlTIkTNEDOU3z3EWAARO8Ymu0YBlO3Sa5aJnQ6QUDAXKXFkTTu5poKG6kK9sNayOr3ddXpaB6Xaz05KS9Ru+AKowKYAKFiI5cngebTUBVdk0TJa0so1yvtIyinSgFaoKHPZg1Pp1CotUAh+UxSAEs3k5iQ/4O+Ptxr2Jad+5aGynKEwUpfJdSF3acz7pfOR8kYumC3SR5P/LWr1tDDc99SpHrmQl1AAlkTKf4qN3OFQXawgVlKZC3Bqeto4Pa73K85ODyER4lYMB8DjiVbROA1JYpVXJz0TOdZUp30p4HDIGQAfBUCHAay0DjFeu1XGMbCkccUoALfx9hvSh0F37ZKQ3MkKJwlGat9TNZK3fmt9TKIARA4Xqbg9FECh5NBaQEuzoKUKDqeUoVP0Kv5bDle6PJe9vLHfGxnTxlqzYCva+WBsqkfxGknnxej64RYpAD06Uwa0yv09EXrWDAIdnvuNzbZdoY+NgdVARc1IZgMN2Zmq4NuIxkGA3EGUFgNdKSRPDqnEV+xnbQ6kUgCFvlIOcanBYY/GAp2WykRLzIBQsMFII+lJBG0OsfBpVZ5CZS963Rvp5XsngTh6SkyQ7g7pdxnoT/oCJ4JRzYGRjV9rK0xcFcvNTu2yGwFF4gN1HYBBAZgtNP4VFkvvL3qAnoQ8GGHQlCdp4SPcy7Lb7CqgWvORaivBUFEA/b46BUB0p/oYEHsHJkZt2ccJ8ghtl9aJ03QOYAtQy7U6T5Mkqpr8FLwitWs0evFRADEUABGRqiXqDyGMGgWgaKkk0AIJSGUdlQQSBFbqEFQo39RmdYVXxz+SOoPia65Q0tuYpmRVVK6dJ81z1vCQsVQKwLqwhtIB0pFPN8+UnruaFjvd/5/gKFTSHxXGttYjOT4Lorm1+trRhzEEzQ4Mt4V6ggIQqkTbI1Zxg9aVQvpZ73x7QfNdYyaI15a2jDOrTMGvFh/hxjvpwNmaLqa5tYF3X9KewpWhZWJ/2mABpH9S0GnDhdG89GAieg0cUa2qPewyWW9Rnn/QoY0ZJq1MctCpduGlbklTwkOWV5ESd1HYnh4FoDLA6VEwMb6i75AtNZtO7ul2fPAuxdCLYuByB878pnFnqfY0yiuIaZtutykKYL7f1xP4J1AAcWNq3r4kGmz5ZkWsTeLANQhpUlWhZjai1mIGN6m1dQonNaao+9LuFxTAaMQOF5WlA9QYqvwIgAW+rkt19pDWQetXlRQgHpMikawkrjEPNSJI8X3cWUsmSW/bIHjHPbWFqeUb71SdBuixaXo9SicMBoP4KAAdT7IcBAVAwYk+uHXTTOV7tgIBGkestMIYhVBaSdsFuEaq29K6zxd2so5kto1eI/VXj7lu5PU7YSUsVRajAIStTGnb5MYB7f/RWWgm/fQfRhrkHnd9gTa0mLkHblYuYgztUXCtIddbkmVyv0olqKvfgQixMF7C/0GHhCMerVKEQgPUSzX9zrxL9r3WII/WoF99iQ/z5wKZD7yePL1Rv+OQ/jYSGciqveNpsNcmJN7yolPRg+sVQroLQFAAdLdiIQWgt0uvMNQK93t9LCwLWF+55Yus+aEHckSITQho7dHgihINbEQ7xlFklGVDfqcDu9YhRAFogdZCwdFUlXEQMWNKnXHiAOxLVbQ+a7WmoFqgNscBaHhTeCKe20ReSjinvlr5AKPRaL7PkowW5wLI83tpKt2du/SNO2GlLjdyAdSWkCqSSm1LebJ2MztWwYLYkE/CLNXl8I5+aiVJLUwtHN+Y+JIFbbAMFXYQgH8icwG4eFKWYj0dYMhgFlaZEsr8hgBu97f02ZXnv7QNWoK22nrUamNaqhy3IDUHLN8jWPraj6kaRUozrh4oGamiAOh+K3ZPHP9N5ZATVm8TjTK0qmlxk7Wlkg7kL7WCzIX36rswT0Y9qZaqIEl/6Jdyg8u6Vp6R2+esuUGbZe+J/d1LAeQPm41RmJPitzLMWSPipnsw2kTOkq+zrger26a0Gnnj1tzvvYtI6OlQry0oQwsTZY/np/PodkWZTN4XBRB6V3GD9ZZYFIDtfDozIhe88v7L9zjcjYI9VryslB/6Y6GUmIGqyydOfJsKSxZTANMUNsk/eWYH6cer0E29tSGBKRgHV8nYlcSZR3GlGgIuXE0jFnDrrQy8INVvL21nhQobpACIc1JLpNFa/oNOEFRoqjnFw7NWiqZ3ypRiuNMXWNBTppHRqSl7jbShtJJGGhlfiX6Wsy4FwPVACQUQSNEktsfSz/3F97TkMFHpwHStQEdW4q7BItsDddfVkTHWczYrYygAeRYgpwCsna7U6eDmx8olxnR1VB4jariucbwGtzJ3lDcrivV6A34MWMRyq3gHX6Yu9iZt16VgLNWGecgyyikry4XTtG3eqYB/Hoo/sm4iMNSx9Md4BIfhnKuXGP6/Uyak3P0jxYEt8mqk02/zCGbUBkGt+6WWj5pHKGij4tIHeUusswwFCQhUqIJcJsnnp4WZUQDDoUgmX48CCE0WHXAriUPAtxRZO4W4EnRq3ANSawtqiBSg6earxDsEnmEtVYHpySBSDQ4V+BOKAqCRZK6/TgFIWRVRAM6ANUEBmHX4lF4pfjtrgbathyQpigQ5oU7asR8Om4oC8KwOXJzyjXfNOa+HbXid135RK2wkdCjmRSBBotIRDCr29KrqP9FUT+P3rwvY50YaU62SSApAWX2uuUV5bQWpHTIA1LLrszbr6Yf6srBAakh1eBZItzrYzGpTqYMd6WyTekte+zFDIfKtMLpPm0IA8nSAzMfL41xzOzm0BVHkOosDzyW4iJqNe7JNx0E4t6oeMn1yz5x3hwLvKcKKeao8CJ21n341uU9FGQTXCT30wApDEC6s9qg6dKD9VFBz2jWY6tw4VS47oofKDFl/9c15iuKQn/AN5MEgV/0Ry8F2h1O0UHNW86EKy0BptbIS3dUv2RV3DiOohugH5zTvj+3/qynAhGc4JGBVdC5LB+jNuxNlKvtlP3Qwr0As9TarExxR3rsaSp9Ih+KcQ4EDIWqAYSZuzbQ0TbzNxhkG7pHbqBUoH80RGg6HO3bsoIMAKlafGUwyeZIkAfITNEUH/zS2SBNneYjKGVg35KdQyYgZ2kaURFM3odRZz9QQNtXBVq2ERmxil7keSgqAbqlUGlr5z/ReuuWbLnMtD5XSZVEsCJKW1aZJao/izF1jWYkf2bjKK4pbUz1lgdnRnyL30leJa4HIxdz30obwanXKRENVpWDqmFZ5h6vAA3maU9VpEHZaqmizgVsaedBrLgWGPHgEgVuzZJPQcubtu8U20z/p8m9xZYif+W8EyLRKGhJ28VJLcpqtPK1jKL0TITARjdQYfr1RngtAVMrNYnVeXff/9f1zVpjPITJN2D9TlsnEDjA+wjFvhOIqVnOU85scOX7Kim/kKhVJilIeMeDdEL0KtVD3c4LboWVbzd6dcP3LAotD1+tCfZvZ43Sg8qsc0hVejGSn1ypbpyAyz3cUBFMUDHTO+FAhx6F1wwT02qwAcN0cp1wAbBZwLoxkTlAA0jo3XifeL0QpHwuf+Hp7JM8B2gyMmm2+p3xC65uP7njlW4UmdHLZDEmib+RDNgc/VeQ2m1Nz/t7E6wcx9JptZdEMNLsHWi4AEcpB2/5kMBERkBjaZEGgDhZ5Gq8dubTiIQtmUPXJFVRewtCMh3dBlPSGhlU4qO/tbIwajEFJNZKGNacA+n0RP6VlJFU5QQ0KQCOlctlwpUT7puDKGGqz3rtm5C2xlsTiMUg3X6ZVh1lfxJtvemKNrfY0sS3tFk/qaUgJVBs799WqHp0CKNY8FSkA8zG14uUUQLuWfNqYLgjlkNYllN7pEGjKQpgUMEEKgJkp0vkRnqTc0FYzk/z/eMq/aidzCsDcTWaKK+BE5E6fQQEMBuTCEUeq2/xCL1N3Cg3z3Jvzek0Fh6V5+WLAdNvO6pq7+0po6EnLdFeIm5QiA3T5i6PHpqlsHMbI6SyMV6AKohV0y9jJ4KCHBnCbV75WHwZnXXRZAMmRs8fp0h3aQ1YHSpQiUBLkMdNLpYtPujyaQztbUTbPjJlRVtgYbJ7plgtItAyQIIu0IKVPJWqIYDPCzJqxsawYSY1mir0RICwVbi/9FIAPDdE8X2bBgomZNIilg1CqeWJqaKRMkvFd541je5HbyOApKpmrdTAcsvsA5ub6igLwddVLAWiC4ciI+UVTutrTtIaks6Fq6ohJh56doMRWQGFB276NQ51aYV5ezgErCqACBUC5AOiuYlEr/z+Lf8wtWNrAU2/ST6eOkQtoVQnolS9oia0wQ/HIBBFIUwiJcyBRkv2bcBT9U0QBqCho4zJh10r2BcNTqcSGhsZLowAMN6CIAqAYLTsKgCgA0o+SBXCiGKRvU+yL+oKB4wXOHnHvxrX1CrM9OVXhu9COXAviAPJWRcuZujAmvkepJd0ZUrpnFXyFhZ7vqIJ7pUTI1bT8dEWQWwun8v69+7o5u6RXZ4mc112UFIBlvhtD54yjBFPJdepoVC5vEAEF0SuVX0APhk8ZGBXbQTqSIxwOBnNzc94bAejkJLE5eTrAMo/ZnUkEvb+bvqNGdhBpiTeXjF/0XE+uufABdned79PWBShN7fY3hYKl1kI7fiwKgDEANgWgdCBN/16vt2jRIopSMfSPmBWOwPlGXX2nQn6S1uU6glTn2aZGZMHVw2QmDFyaZbkQOt/9HsXPlzp9yXMB8BOIlSkA40YAjV9w1zRXyqyX5uRAQJAStw38tbSqJQwKoMVQ5YUw09DGnR2BgP4JUQDctFaXAgpw5EEA/UbAPArA3cTWZphLDsSrzuKhkRlQXIUTjAKgdAa9HtuzzQ8C8HQAKgrAc3+X9BmCLodMm1dHllxHxR+7rigA19KT291GO9WyYZIyoUDZoi7oUal1uhrxbFNCogSY/eGccncboguTJUZGJIgLhYwUUdm2fbRYfhhPkQA5GxBh4ekpLWyWQR99J5pXsW/xy3OoOdEGDcWihBIIhtMKRohHXiQumsA6FUIjOxwO52Zn5+bmrEsBVTrAZiiAuO4oIsgDb0CdFlTcqv0Ufm/RouKZa/LQR7RExUHpKzWGVxQ0rvjtysPnFEB/bm623++zdC18FJWLribSFKcAmE2vVHo+C2JJI4+hn2IKVxOwak9VH3U8mYLAZOdISkvtsg1bC3FNafylFv40Wdhh1eFwwPIOD5qhALRJ6OWVguu+fgNXoa5YCNNcpilJUXpxchEsNSlYkub1pBqZhG1Sj5Jq3pUK16MAKDJZhZS7cpN/I//y2RxB96CNkVB7sPSHTgEwI4xSuHG1q6eCa6MloToNiKwwCiciQK/E5SaUp5eHQ2v2ogoDy9eAsCsV4zS2GFwaHoDG12CDG3Zi3qzRsWAx8k06XIxFH6hnWZ05BxAna3p5b5yIqkYLGDEoAF+Ejs9Ds0deGSXehlaQAXcEG1+BPOMiF5DRcDjHPzYFwGIm+X+sKICyxnl+L3tE5zIIbpqwfujLTgxpIx8za+PkLaFUaLffX4XK+9DGiu65X6ZwHzUk0o2ns/F3lssJHQSYm5UUAB9umwLgbLVOAQT1Ulj2vL8kjYK/7nhpLxSqoBPitdcbemmCmNM8bdN5EOq6zVek9tct3yoCSc1r3BJIertfddQYOwJWrLY8HSDLWDVoggJI1AnKbNAyEUpSP9jBCU3I+mPWcg2TwiVpnk6qkUnYJ/UoqeZdqXABBVB4EEC7DkAcBQiEx9okgIcCGOPJIjqtTQOsUwCUEXA4HHGbn18EoFMFsm9NyZzfvtflzg3sd46ye7w12bECCVaeo8pwJtI6yoBqb4yD8CQ0Z9IfYqFdRVjZ+VASEol2aOFP1WLqddaDev3WT/o/qRhzNfUzGsUxGuaIlyKmv85ismyvj95L+QL4Y/RHXszNjBhwjbwOrX2KROuIgDESfTPtXz4EWZobWaqyaWTyvAYcCn4DCMuwwKKuCykAfhKAk4PqVpHwKy2poKci8VBFFYwGESBriawtVCx1ipXCaxZIHDslAzXM5VJAIpVJqKc1Hy+qVjZdRQHUpwDsRdf7+jLICvReiTyU1Ww9nlg8URi7VLzOUtWSBLYET6e88VTYG4e6foXDehQAZbma5lmK5ZVX/pH3TkaLAlDHeHVesiVBaqbaMhUTKa5l1TTTWNTSBgKRQ9zGqztfZ8jzKLgRgO/7qxsBFBdu2L6SwlRfKufTRaS+ioxH2aIARJAVMawWBaB4AnPqN9LaEd/GUc3W6wxtANp9dNphHyIwLzXU8aezzeTViLQONF4m0aCi2dN8GGqo5XDGj5BMVZD0RGzh8FDqcIZYAMsJ119KjxvkEf/Zz5XQk/KVwaMlZq+sqZRHqZhDqzuNKiWhTgG4hI7moTrLnJeNCm9/hZiUgBuSjbwI8dsqYz+FK3M+LnI46FS/XBJ6oyyCApBZQkub5EpOMQXgvzvKzACvMTdiMCJtkVIKoJ1tzEQKIGsgF0AMIHX0dp1nS2VGKQPqxXgogBjEIltuF0upOqVsxeaEHivSzM4zKfqo4Xaaa0UrlVeuNDR8RrLhyrVP6MHGJ3t5hRzHgmLjoQAK/H8hhOYpgJ2GArAELZUzmpCc4rUJCIACSABLuBCj3tLXfix/jKuHfCtttzqEAAAgAElEQVSMUwDEAuSej3H9vL7xJXSLVDEel6dcS6qmyFoSHtF6r5wi/p3Y2Jufnw9ekicygbkx9WmQ+kq3Uad4jxWPLfZAefoDcoH4vWeMAhABZsMhfUPPS+dfZFukFUrFJdtcQ8b8KImmYSx5gs2NW6LLMQx546KdMkS2vCKtRG78yb8KzpI7usPgAby16qKV1LDSwmoGqZ19ce+DeqWKQbAoH2vb30wZkFM8Gs0gJYljJGVGb6ErBsqMITwj7Xu3GN+eVx/NRXSK6iyKiZ42yKF8+/yB4WhEuQB4PlAR/dPrjXjy5PwgAKUJpblhibj+T2qgpZoKceBzRxES2hxzPf9cruRvokFmzyNCiPQmC8qRMoSGJVAPGAsmW9Ukv1SWVYEkXyzXT/yvUdYbsv8dTQeurdArr/Ci+F6Ul/TDq1n/OQVA+Sn5qqTfTUOEEdXjPQhgSFqB2Dk/qS+qrap557XmequK1AnlaMaVCPqoybGHOrHVAGkV13xvqfiZSDOkiVuZw8MW0BlmsmHZj4jRtwJTE6BupqfBgSlKne0+FG5MkSC5U4YQYxRAn32UyV0wsrbJxI0/CgGY4qlD8lxEns6WqxBp8ZfIVeC8Dj/W5PstVN4/Bwostuip1ZjSs94YIeUpAhPdn52loNeIcjoXUoPGPfHqKbXvsxBBCizKaUmXMu9eS5FidykATXewSwHpVJKkANxhM1wlx4Vw9FS0fSafrGasmBSAkIdiCqBQYy4MiVJRpnQrjHJ0elnWH7DFZTgc5rfFCOdN7F8Ko1tunbJ/urHu2rk1AxFrmCOUY0SRupineGgeE2oMLSztIW+DaIiYOVo2SjcexA3xUL6UL9+k9HZ1QsEM6xDvzrGwLwKkX1wlQO+1NhDyxVgYrH47qdqULw5MSKEAeNPN4fcKeLyA6ZaiCCFxxz4scCF4Y/iXRDGOdTwSq612mlqJB1EAw2y0KEABJLgQpZOuZoECl5h+IuhYFMDc3I7Z2X5rFIA7Rs1Yw86cD7k0NZGMf7xAGhOVSTcpAOYexqOhl2xqqzMRxtLG7twUQHnvvGuHogAGw2F+MXCA3PGY1vxGwDgKILhkq5GLpABKR7pOgdRVxvuuZpReE/5/Y1RdHUy1Z0PwNj3Z/c2NG5cgBRDeDIj2MRuCsalqOkkByBAAt3H6N2osXX/ANVJjxQsUQLRkWYQr7fPzdAdyu5MogPn5AUUBaD4OOZnaCXGx9ef1OrwhYY6XGKFjoreOJTERjNCMFaeIN+rWUiNrT/QAGgU9zeCtGQ6FFaiFfhTFWngJAosRUGWM4wYaC6AfqFGt9J0cYU0sAM1SEbKPlsEtSrGeOnUFPWfZrCQKgPZXA1EAsRSAHghQLDCqbVYjDektowC8NESaZVIu1qAAqs3aqKcUBdDr9fqDwQQpAG9zo/ZXrZnszL6Qxi4XvSgI2y7UIgWg4A1tkJp9K3cj28aitP4ogQnY/6YFX5HgKG1hQYFEg7s4JMp+TzDATSvomtAdpAAa9FpJA7QYNFSmYuJtxRK5KntRkdQ1Eq0TeEGNdtWZSf5ni5WD3tTCcdmFKIDQqAbIjtCQJetS5yCAHgUQRwEoPx8UQPMzKaLGeAqgPxjoEWKKDdCEbOTGXhnTVRa157B1p7psdkk8mtY76y3Egjel1GLq6QoFwNuR+9tyPDyKkvfK+l7faXQrsQx0y56356+XB1Jh9KanbA20vt4HvAbmhmvjzzSXeCqs80o97VABFQXQ7zMWjN41NZX5DgKYHfP8KxfLYt5B9c6lAKgKdhtcaJAsh0CPzrDOAJRFSxqYhBHkjbRX3JiJE6GiqhVpKQogLda3WtO9T3WcAsjFNWinauJgSkZxRExzUpQaFVln9JJtqeKXWQS6hlhMWo2GG1MHl8rPal2OGcc0rzu1VYkUAC3K5gYjO93l35zYmSgALwtQOqMnEBlU1qYuUACpUrrzlVehyqZ1FKsQfD6LDpJfaTQ29BMYjxhk9GYlrxT+EzsT6CleCQSAABAAAkAACAABIAAEgAAQAAJAAAi0iQAogDbRRd1AAAgAASAABIAAEAACQAAIAAEgAAQ6gwAogM4MBRoCBIAAEAACQAAIAAEgAASAABAAAkCgTQRAAbSJLuoGAkAACAABIAAEgAAQAAJAAAgAASDQGQRAAXRmKNAQIAAEgAAQAAJAAAgAASAABIAAEAACbSIACqBNdFE3EAACQAAIAAEgAASAABAAAkAACACBziAACqAzQ4GGAAEgAASAABAAAkAACAABIAAEgAAQaBMBUABtoou6gQAQAAJAAAgAASAABIAAEAACQAAIdAYBUACdGQo0BAgAASAABIAAEAACQAAIAAEgAASAQJsIgAJoE13UDQSAABAAAkAACAABIAAEgAAQAAJAoDMIgALozFCgIUAACAABIAAEgAAQAAJAAAgAASAABNpEABRAm+iibiAABIAAEAACQAAIAAEgAASAABAAAp1BABRAZ4YCDQECQAAIAAEgAASAABAAAkAACAABINAmAqAA2kQXdQMBIAAEgAAQAAJAAAgAASAABIAAEOgMAqAAOjMUaAgQAAJAAAgAASAABIAAEAACQAAIAIE2EQAF0Ca6qBsIAAEgAASAABAAAkAACAABIAAEgEBnEAAF0JmhQEOAABAAAkAACAABIAAEgAAQAAJAAAi0iQAogDbRRd1AAAgAASAABIAAEAACQAAIAAEgAAQ6gwAogM4MBRoCBIAAEAACQAAIAAEgAASAABAAAkCgTQRAAbSJLuoGAkAACAABIAAEgAAQAAJAAAgAASDQGQRAAXRmKNAQIAAEgAAQAAJAAAgAASAABIAAEAACbSIACqBNdFE3EAACQAAIAAEgAASAABAAAkAACACBziAACqAzQ4GGAAEgAASAABAAAkAACAABIAAEgAAQaBMBUABtoou6gQAQAAJAAAgAASAABIAAEAACQAAIdAYBUACdGQo0BAgAASAABIAAEAACQAAIAAEgAASAQJsIgAJoE13UDQSAABAAAkAACAABIAAEgAAQAAJAoDMIgALozFCgIUAACAABIAAEgAAQAAJAAAgAASAABNpEABRAm+iibiAABIAAEAACQAAIAAEgAASAABAAAp1BABRAZ4YCDQECQAAIAAEgAASAABAAAkAACAABINAmAqAA2kQXdQMBIAAEgAAQAAJAAAgAASAABIAAEOgMAqAAOjMUaAgQAAJAAAgAASAABIAAEAACQAAIAIE2EQAF0Ca6qBsIAAEgAASAABAAAkAACAABIAAEgEBnEAAF0JmhQEOAABAAAkAACAABIAAEgAAQAAJAAAi0iQAogDbRRd1AAAgAASAABIAAEAACQAAIAAEgAAQ6gwAogM4MBRoCBIAAEAACQAAIAAEgAASAABAAAkCgTQRAAbSJLuoGAkAACAABIAAEgAAQAAJAAAgAASDQGQRAAXRmKNAQIAAEgAAQAAJAAAgAASAABIAAEAACbSIACqBNdFE3EAACQAAIAAEgAASAABAAAkAACACBziAACqAzQ4GGAAEgAASAABAAAkAACAABIAAEgAAQaBMBUABtoou6gQAQAAJAAAgAASAABIAAEAACQAAIdAYBUACdGQo0BAgAASAABIAAEAACQAAIAAEgAASAQJsIgAJoE13UDQSAABAAAkAACAABIAAEgAAQAAJAoDMIgALozFCgIUAACAABIAAEgAAQAAJAAAgAASAABNpEABRAm+iibiAABIAAEAACQAAIAAEgAASAABAAAp1BABRAZ4YCDQECQAAIAAEgAASAABAAAkAACAABINAmAqAA2kQXdQMBIAAEgAAQAAJAAAgAASAABIAAEOgMAqAAOjMUaAgQAAJAAAgAASAABIAAEAACQAAIAIE2EQAF0Ca6qBsIAAEgAASAABAAAkAACAABIAAEgEBnEAAF0JmhQEOAABAAAkAACAABIAAEgAAQAAJAAAi0iQAogDbRRd1AAAgAASAABIAAEAACQAAIAAEgAAQ6gwAogM4MBRoCBIAAEAACQAAIAAEgAASAABAAAkCgTQRAAbSJLuoGAkAACAABIAAEgAAQAAJAAAgAASDQGQRAAXRmKNAQIAAEgAAQAAJAAAgAASAABIAAEAACbSIACqBNdFE3EAACQAAIAAEgAASAABAAAkAACACBziAACqAzQ4GGAAEgAASAABAAAkAACAABIAAEgAAQaBMBUABtoou6gQAQAAJAAAgAASAABIAAEAACQAAIdAYBUACdGQo0BAgAASAABIAAEAACQAAIAAEgAASAQJsIgAJoE13UDQSAABAAAkAACAABIAAEgAAQAAJAoDMIgALozFCgIUAACAABIAAEgAAQAAJAAAgAASAABNpEABRAm+iibiAABIAAEAACQAAIAAEgAASAABAAAp1BABRAZ4YCDQECQAAIAAEgAASAABAAAkAACAABINAmAqAA2kQXdQMBIAAEgAAQAAJAAAgAASAABIAAEOgMAqAAOjMUaAgQAAJAAAgAASAABIAAEAACQAAIAIE2EQAF0Ca6qBsIAAEgAASAABAAAkAACAABIAAEgEBnEAAF0JmhQEOAABAAAkAACAABIAAEgAAQAAJAAAi0iQAogDbRRd1AAAgAASAABIAAEAACQAAIAAEgAAQ6g8ACpgA2nfbioz6znSE5vebCb1+05vES1J9decgfn7UlAPGKk+684c3LHrjioFee7RTZ6+Sv3nzMsizL7njPc992C69gZu1l3/jYKxaryuSDaz/5w3NXs28f2Hjgy8++X3vZ4pnl+7z60KOPW7d6Wf6YVufay374sVfwJ7U2qC9VRXf/xbPfeiP9a8VJ/3jThqfZj+SvTG12BD6i8oe3XH/JWRu/8r2tD3KcZ5Yu3/vAE049cc0zjZ55kI568K73PfstAuWDL//6R/fPK5UtzGGRI+ICxd7u/powgsZAeFDtzFy1GhKUf10slWxkEu38G16fEoaDL//+R/fXwVSvm9lz5ao/O+zYow5bsbsPi02nv+SN13D5yNZc8K8XHlAgG85kEfLNpqRPijZf+5G/vviOzQ+x2hfPPOdFaw7ZsOHI/Zc/Ph8ySx7krCmYMqyeQ9/xkRMOMKdnosRSa2f2XL7igGNOOlYik0udpze8qYkIdFX2Jtuu7fddc8bZF9/9L9u2D5hccH17zLo/XL54WlfdehuVuuZfDma3fv2aSz5xzd33P7B9Vo7j6sOOfccxq/Y01GyydC2eWbbX6nXveI+t/LMse/CaI/7o9M38/cuOv+mrJ6wwMEzRV/Tg9vuvu+TsK6+/byvrwvTMkuXPO3Ddsev+bF9drAtVxGTHEG+vioCjZGb2XLn62PefevjKmWmzzhjNPLtty5euPHvjzVu28tmULZ556opVBx92wobDls/otW279g0vO+M+/s3TjrvhH080xTdfyjNrfdGXmCzL1Cqj1iOzyXLGRdoGfnUqqtRbMti+5caL827SfHnHaSes4UoDnwWFQIz+tw3FWDnP0nRmut6e/dld137i4mvv3vLAw2ztWbz7shWrjznhLw9btdQwnIr6uKAGC43tOAILlgIY3PW+573lFrZosY/he0S4uNEUAF/wbjtxhVwnyikAOeCL9zn5hk8ds1zNa8dN1dsw86YvfPN/rsxlxehdBQqgsNkR+LCW/PjKIw48azM3kc3P4pWn3PS5o5cHJTv2Qc1uyJYd+8U7T9hbVtkkBVA6gguTAiiQf4aitI2aoADEqEwvPfSCW89cYxiGWZZpXFWWHXDRdy9YE+YAUhzg7Xe97zVvuWWbJWXLjr35zhP2qkMBiAqXHH75HX8lWacqEqs1bOnaT9567uqZkP8pSoICaGQt3H7Hew542y0PWXUpt8TPwmgUwPZ7z37DWzb+wNVrM+uu/tapq/jkkeRsMgUgW7XipFtveLOhIY0Vx3Wi9GaXrDjM/d98zhuPuNRluVee+rUvrOMsBvuUqIhGRgOVjB2BEM+498lf/SLfwJCfcs384+veetQpdz/odsEUJMuNz4QS1h7Tl/J9z/zGVYcuzX80JD+dAsiKbIM4CmCwdeP6g86+z2fK7HPyDdccsxwswNiluPILI/W/obrj5TxVZ6bp7Wz7HacccNx1D0m3JQdheumhF9965iuEcVXSx8rY4UEg4CCwYCkAMfdWrlq1edOmLFtz7ncvWit8j8Hs9v/aPse7eu+HX/a+r2RZtvzYz169nm+kP/a/LZ3JdxHz79lvi2aW7M7rMFdZChwg6IIUwHOO+9yn1v9uNvvz+27b+InzbuEm5szrLvrqedJnClEA01k2yLKZ9Z/71mk5B0D8Pf3kiQKo1+wIfLJH7/rAH7/leu6ALXnFcScffeC+T/75vV/eeNald3H9tfTQK+48c7XP10t4ULcbMmP3oFkKgCFYMIJqTAOodlNrFMg/l1MRnFKDAljz0W+ctl+WPfyj266/5OKr7uXjvuKE22469pkaInLJXLlq382b7s2yNR/7zkVrVTyODZ1slZgs4meaktZny/kvP+SiB9grj77ozKNWZD/avOkfrrv2wTWfv2L9kipOGg3u7M/vu+78D198NxNsyaxVkNgDzr3nf67a8eDm6z/+oUt4XYLCm93+EG0rZw9c8+evv+QHjJz82Dc+tC//6rEzS2cWJyDQTbmbdKu2nP/HB13ysyybXrHhvL9e9/xs6zfvvf3Ga7at+cInj+Ruh1SzQnpFcxc/cekM01aDrRsPe83Z/8K/3XPfDcduWLv6eTP/9b3N/+vmjV9+1plfPI72NtMpAJKu7T/6hyvPOOO6rWymWI6QGPeZVfsu23TvFsurSVtxsu1fOv4lJ97OGrp4+bpTTlv3qt+d3XLXLX975fUz7/+6TsCVqIhJjyTeXw0BU8If2XrbxtNOv/7HrC7D7SnVzBrHuvg5a094y2Gr93tWtnXzpjuuufbh9Td81GByxYyY2XfVU+/ddH+27O03ffW9ehyAXMq5xbLqr77x6cMVByDDB8iYcSkArksVElxJZpkVI6Dv55u2wezD237Z50/f86H9/oJNiuVv/8JVb+LWmjDnZu/+4Mvf+nluyuy5/7Hv3bB2vz223XPzxnMuJu7D4IKrjQieGh8Csfo/nwspci6XD59b4e1jgqfAIy5ffdYWHmuz/MiTTzp0/+XZj+6+/qyzP7OVGQ3TK066jaJ9y/o4PrTxpp0fgQVKAcze/q4/eOdXmN94w1u/fQizh2zumYbODQym76WRl2+wG0NNE/uZa9Ysvv32+9lBg4/900VrOUMXpACMqDNlaC7dcN03TnohrztEAeyz76rN924aGNvgFIy04uC12Y23bPFQAPWbLbobwuehz7x+v9NY1OqSI6+64/R9la+f05P7nHbPZ5kzZn1SHiS7YfmaAxbf/hW2o7XmvG9d+DqOclMUQNQIlglDF5VAqfw3QAHoBmU+7qs/cs8Vh6lxn/3K8c9/1+3Mnf7imzf/6Xtuzyz7z8LObVUQXCmZZgi3LJ7upOVT5qHPv2m/D96rLOZ0idUM2cHt7/v949lhFnsLTm1PWe1PQKCLcjf5NklnI/clzDYVnhiS4srG68vXBXf/6kjX1ktf89pztmZZdugVPzyTHxVjn/vPe+WBFz/AnLQvLDvj9Zf8h+SMVNsTVpzcQDzpyzdt0Pk4A4lSFTH5sUQLqiDgSvh9p7/kDewols50l2pmxbEuOfjyr3x0fzu4y2iZFLmDL//cnqcfcekD9o6F8NhnVq1atmnTFmM/hs6/TK9de8Att3zJRwH4J3KKbUBNlbDoILDv1QGcpes/fedpq3JTRkWZOSEPVUYFz4wHgWT9nyLn6TozQW/nRwxWnX7np4/M43W2XnHQa/mp5Jkjr/rm6fvm/FdojRsP0njLroHAwqQAHr39nS86/vYBZ6Pf9L2jXnbKpixbefo3PkcbQdqnFgWQrb3ws7ud/oZrHsqyJW/6wj08UD+KAtAWpJwvD1EAe5140nPPO/tGjVkf3HvGf3/TtdtXnPRXL7rkg9dsT6UAopotMArgs+36N77sA5uMAATlfMncB9793qQHhTZfe9EXZj70+mu3ZdnS9Z/72mkrp5ujAOKgKOGDOqgIyuW/YQpAy3mhj7tcMp963A13rd9CMhPghjiKCQ7w5g+/+IirWA6AFW//wqdPsI+51nHSzGerSKxnLwsUwJimyeYzXvz6a7ezPZNjr7n6hH0cz6WIApi95fg/eB/bKXQjmY3WNyJdOgUgzVA2d5adwwV7Zv2n/+m0VSoCWTQ7YsX5l/Ne+aeMTZD2YgD3chUxpgHDaxpGIJz4RvN+SzXzlvP3P+iS/3DyKHnbKgmsNef964V7nsXphvzUDH9CLuUnnbz17LO2aLFggmA9+COnPnjKGZtSKYAsyjYopAAU4WtTA1qwD+vX68rSGzU8iqiuGgKp+j9FzivozHi9namWr/3k985drZ89UacPmB114oq8ZGCNq4YcngICPgQWJAUgGe6ZdZ/91qn7SL/C53uUUQAGJPkiISf2J3/4oe3Hv1hYjfyweiwF8B9XHrI/T0n4uou+f94a9pogBSADGVQcAZ0CeNpxN5zyvw9hWQlLcgFUanYxBSD1ZubZg5WQLj/htluNmHBWZdKD0m647IenPipCWwVj0lQUAGt/6Qj6cwG4FkN3FEiE/DdOAWR3f/DZb/08C7TMx10umRQGL6dGwaaK9+hmIKQlj5rLspkV60756xMOXqHyXaU7aU6otsghWkViBQUwu23TJ958FD+S7SR4K4sCsBSPzPfZHRnrbEse+NuDXvkRcQx+Zu/1J5154qF7aUSA96S02E6RY22dunK6mi5dQoZnf3zd+9afcvs2y7OSm6irPnLP1YctES00najoFWf2S8c/n58CKPZbIlREZ0cYDStEwDgIoJ9s0oitUs386C3vfAEL2spIJgtfKAksHmj5ZJGDyWSg1FJ+07IzGLMgI8jEKYA1F9y08pKDWNbkklwAyt5IsQ0KKYAt57z8kEvZgTJPImGJ5PL33vrlt4dzG0Eeu4RApP4Xw50i51V0ZrTezlRL3HyZeU7xtRf+27lrprOSPnZpONCWhY7AQqQA5GbOtKDT5BLl8T1qUwDnrlbJ8/hiuUNkinJuBLAntpOAPUwBfPVze5zN1mNhR9IpAOZUPP8KfjFBBQqgtNnFFEAgezx/SCUZ8iXnT3owX+bzTOnT+55511WHzoo7HWrfCMCHqWQEFxwFECP/zVMArl+kvBExTHKzyBuPw2UnhQLIsu3/fOX73nlWnq1qz/1PvfIT657DtmvSnTRbUcuEbVUk1q7LE1UOCqC9lXH75ive+46PUVIS9lnyitOuumC9SLxaRAHYY20nhZX+SW3pWrr2sls/JnM7ZXLfXrCKyj0TYZ+8D7kpWaKvQm0z4Y5REe0NEGpuEwGvhGeZHs9frpmdi2CM3IHGmQJJnAkLR8YXGGEs+VK+YTN3uWkqiVMAay789vsfOIJfnJROAZTbBoUUQMgC1Cad3qo2Bw51N4NAlP4XNkmCnFfSmdF623P1Uo6GshaUqV/Yx2ZgRC1AgCGwACkARaepFICWjaWNbBkFYGSAy9OS6RM7yzZ/+GVHXLWNLgg8edtb+EHiMgogfNeafSkgW1kP3MSDqLnv9ACPdOWM/v+huwldCqB+s4spgKStUX0iJT2oUwBZdt/p+/EzFzMHX/71v9z2Vn64oxkKoGQE/ekAvTnqOqEzouS/eQrAmUoqrFodDbCMRRctbzK8xU988kzwZqbB7NbbzzvjI1duorTVxBDtWYMC4Ne2bTjpQ+tEDHkVidU7tuTPLv/Kmfvb13FpvL68PZQeSkegEzLXvUY8uvX2808/XWSp1DYzvekAF88sYUnG5FiLeEuH+2uGAlh5wm1XH6tdmyr3IVW2F9vWtCmAQn0VFQUQpSK6N6ZoUQwCFgUg7rfTbzmN0MyOhAQpAGlcqSONNr/A2qwt5TM8MQEnCJ51Pc+6wq6JWXEt3Z1ckg5Qpu3UK3xFmW1QSAEgCiBGphZemTL9b0cBSGchKOelOtO6SIskOd5TSIkCEMMR6uPCGy20uLsILDwKQB3u8oDqXLZURgEU5tVTfv6jd73vj95yy3Z+WP1DjxzB8n+VUAAq71QeY1YQBXDzMb9F6fdWfeSed2854A38FMA/nrhCPOJSAPWbXUwBJB2Q1sch6UGTAshm7/6Ll731Robyus9+aPsbOMrsKnVef2GWL8+vpmrOikZwgaUDjJP/ZAogv5bSD7UMZs5ErFq27TrKweH7hM5aJ+QCMKodbN98vrgFbcUpd95w9LKyfdo8OWhZoocqEpuxLNYr7/3IQe/70nbFSpg4lEUBeKIBu7tIdLdlD28+/5jXX8Iy/K846a6bNjy1WFGosZbxYo9uf+jXs1m26fSX8aDoWArAlS7OyS6+7i1/et4WLXEMx00eAfWBmN9lG6+vZO43+x5Zrf44FdHdUUXLihAoXgqzLE4zS7GUm/mz27f9cjbLfnbNm95w8VYtCkDlZPE0Kb8CVlvKV1Mmo5l1n711xcfZxgYX8m0ihZBLARSlA1QGQKFtUEgBIBfAzjybyvV/rJyX68wICqDQzozPBWCOmNvHnXlE0bdxI7DgKAB5x0yc79EMBZBl+UKy14ot928poQBmN5/9J6/f+DMz71QhBbBM6Jc1aw/edMuN/BTACSukZ1uVAihqdjEFkOVp0s10wQk3ApQ/aFEAWfbgdUftf8qmQZbttWLF/VsYyk1RAIVQlHmJ456The+LlH/X2X5g45++nF2Hpl1vwW4Y/7u3vOTku9iZUHWTk8/E3P53x7/kZH4PmTT7lIT4OQASYPuTQAHMPjq7+PFaiia5AIto6rtPee6br2MTTL+earD57Fe+fuN/GFdslg5uiqib6Yi33/LO//6e2wfudQD6kX8zF4sAACAASURBVAfcCNDo9BnMzvYXL9bkwh7fQgcpcPuDk2W6qnTJLUftzlRK7BLCQDlRFgVQoK9U7qiZtRfeea68clZ/QaSKaHRcUNnYECijACI1M503ZJpfz09uqVmRmTjQN5FOxYwCeIU4Krjs4LXLbrxlkygjNX9FCqDQNiikALQbAdZ+8tZzV6u0IfldcbgRYGyyW/tF6fo/Ss6zCJ35nPyucdYNiiyL19tZfiOAPIQo0LBvBCjtY20UUQEQUAgsNApAXfGyz8lfvuDA3WQ/dtzxoVd+kOd6Nn2PMgogcBW8M7GzwZbzX83voxYfJwqArjqf2/a9u2/eeImIWzaunC2mANRdoKx+uYkajAKo3+wSCiBLuCzdnE0JDzoUQJapsD2q1KUAzOu+MxGu71pFCSPoPwggbxXumK6IlX+Ps52ffH7mYaeesn71//fIlvtuOZ+uMZcB9qy3Zij1I1s33f13F51/o3V1rVoyV5709xcduLtEae6u0195CvOKnXgcXsIbBi8H0UCalbxk0Zp1hx60ap+Vz8p+dPMn3nv2V9jdzmLjVIV1ZEtXH//+Da9dOfN/Nt9+9V9fcjcro+7vKL/+M8tSRN32FdUN7RSboPWgLAqA1IV8oLunTjom/vxq5YuzV64/9HWrVu3zrGzrzee/5ywj/Z73IEAmA4xzscmWvOK4k48+cN/l2Y/uu+78d13JbkBV/kll6VLLxNLDPvmPH1n9eGX2zRx60a0nsitl6POjK9/wJsYRKycqRV/lSnLPfTccu2Ht6mdlP9qyefOtt//4RWdesH5ZrIro2tCiPXEIlFAA0Zo539UUt5Q/78nbv/fVK8748C0PqCgASWDNHH7RV96tie/G1x91BcuxJ8NYjKU8v3ozp4zDFACLqFqlev7YmaXsyI51EID/HLQN6GEJi5PHd/buD778rZ9n60K25/7HvnfD2v322HbPzRvPuZiyzBhGWtwIoNTEEIjW/7npGCPnlXVmit7mi9dZW1gKGzHjlmc/uvv6s87+jGlclfZxYujjxTshAguMAlAMt51yTOZYyuQ5TxqrMgrAHFEVnetO7CybveM9f/g2dhqAfxwKwJGNJa8796aPrV1iX/uUu7XCJZMvzVc45T4FKYD6zRY1FCXL+fGVRxx41uZZV+gXrzzlps8dHc6gG/ughwLII6kIZScKwGqNWO9jKIDgCPrTAWadDNWOln/ffvtg68b1B519nzuiS9dccNOFB8gLNa2zpgrxxSuPveaKE17It1HyJfO0ez67XksoLZNFZerksz5i3nSAxnXWsrS/pH6d+/Y7TjnguOtUTrj8NXsfd8M1J654vPiiNAqAlUuUWO1Eq4wtn15hXtJeRgGYctzl6ye6tehZ0Ziycfm+il9681iM7f983lFHXMztMOejxSRXly6Z04SlZztr8fksKJqFpRhXALK0BC8/5CLuRNGFZAkrTpaFJjJXWeJMmXtLbmCJ7Nb4ojWlCBRTACma+aEvHX/Qibc/5HsjaSS5g2pdAZhlMvNrJo5Ym0u5OvaccwRhCsB8u1zxU2wDqiFIAYTnS5Yt3ufkG645Zrl+Q1sp/igwQQSi9b+erLpUzqPNKqfnSXo7y4LLyvTSQy++9UzKIFvaxwnij1fvdAgsLApAGdb5aUw1ItKbpZsCxdcNUgBZpo6SFlEAi3dftuIlBx76jmOMq6oKLwX86s3HsA1EecgzD2RoggIINLsEH/Ezz0dy/le+t/VBTn3MLF256rANf3ncmqeVXaIb9aBvmdciYBunAEJQ2InBqfNdpADi5T8Qcj/YvuXGi8/eeN3mH2xnTIB3QC0niqeb2v+QDce+cf9lctgVYvnxATUP5eO+s8rxFED20D1Xnnf5dbfft5U3NJvZc+XqY99/6uEr9cR7sz+769pPXHzlHZsfYuK5eOY5L1qz7sSTzDJRFACLBYgRdSdinBZsovaNewFAAbSzVA62bfrb8y654TYhwNMzS/ZefVye3DH3BCzPwkjK+PCW6y85a+ON3976MJet6Zkley5/0ZpXrz30sDXPye8XrCpdatdx6drjX3zLRbcy6eW3ZhpNMq8pkTcFWsdGvCsOVTP7wFfO+8An5ESmSfqmk089fEbkXctil8h2xgm1toZAIQWQqplNIWdKdNnTnrfyVWvWHbF+5VJx/1/muUTTWomspVwRo2su/PZFaxgb2wQFELINSimALMsorewnbt6yddt2FvU2s2TvVYdteP+xB6g1rbXxQsUNIhCt/637qorkfM94syqKAig2uWe33Xv935y38e4tD/DVZ/Huy1euWX/Ce9evVKGUpX1sEE9UtcsjsLAogF1+uAAAEIhBYHD7+36f5VOMufY5pj6UAQJAoHMI8Gzt211+oXMNRYOAABAAAkAACACBbiEACqBb44HWAIEaCMxuvefb2dN323zJez7w+a1uaowaNeNRIAAEOobAw1tuv+T977xq2+rTr/7k4eGTWR1rNZoDBIAAEAACQAAITBwBUAATHwI0AAg0hYAZab/UzIHc1EtQDxAAApNHYMv1H7l3+6PXnf35rYHsm5NvIloABIAAEAACQAAIdBMBUADdHBe0CghUQOCBa9/w8jPuY2cdl6867ISzTl6zZ4VK8AgQAALdR+CuD/z+W64fZIt3X3noWRed+gqZzrP7DUcLgQAQAAJAAAgAgUkjAApg0iOA9wMBIAAEgAAQAAJAAAgAASAABIAAEBgLAqAAxgIzXgIEgAAQAAJAAAgAASAABIAAEAACQGDSCIACmPQI4P1AAAgAASAABIAAEAACQAAIAAEgAATGggAogLHAjJcAASAABIAAEAACQAAIAAEgAASAABCYNAKgACY9Ang/EAACQAAIAAEgAASAABAAAkAACACBsSAACmAsMOMlQAAIAAEgAASAABAAAkAACAABIAAEJo0AKIBJjwDeDwSAABAAAkAACAABIAAEgAAQAAJAYCwIgAIYC8x4CRAAAkAACAABIAAEgAAQAAJAAAgAgUkjAApg0iOA9wMBIAAEgAAQAAJAAAgAASAABIAAEBgLAqAAxgIzXgIEgAAQAAJAAAgAASAABIAAEAACQGDSCIACmPQI4P1AAAgAASAABIAAEAACQAAIAAEgAATGggAogLHAjJcAASAABIAAEAACQAAIAAEgAASAABCYNAKgACY9Ang/EAACQAAIAAEgAASAABAAAkAACACBsSAACmAsMOMlQAAIAAEgAASAABAAAkAACAABIAAEJo0AKIBJjwDeDwSAABAAAkAACAABIAAEgAAQAAJAYCwIgAIYC8x4CRAAAkAACAABIAAEgAAQAAJAAAgAgUkjAApg0iOA9wMBIAAEgAAQAAJAAAgAASAABIAAEBgLAqAAxgIzXgIEgAAQAAJAAAgAASAABIAAEAACQGDSCIACmPQI4P1AAAgAASAABIAAEAACQAAIAAEgAATGggAogLHAjJcAASAABIAAEAACQAAIAAEgAASAABCYNAKgACY9Ang/EAACQAAIAAEgAASAABAAAkAACACBsSAACmAsMOMlQAAIAAEgAASAABAAAkAACAABIAAEJo0AKIBJjwDeDwSAABAAAjUQ+NRt/3b0R+/0VnDD6a85eL9n1KgbjwKBbiHw/e9v/ad/uu83v/nlcNjvVsuybPHixz/9GU//oz982aJFiyLb9oOf/Ox/fWvzow//12gwF/nI2Io99olP+p3ffcZr9ttnenq69KVb+OcXv/hFv9+tcZmenn7CE57wzGc+86UvfWlpL1AACACBXQcBUAC7zlijp0AACACBnRCBpx159b///Ffeju3/gqfcec5BO2Gf0aVdEoGvfe3b3/rWppu+9PD9W3bsmM2mer2e/C/7c2oqY1/w/+n1+P+Lv7NeL8sy/iX9fw7fKMsy/t9Rxv8zYn8OsyH/ezQcsf9h34xG2ZD+yT/ZcDTgv/Hv2P8OR0/Z8zFr1uy+6qXL3vjGw2PG55/u//E37r7z+t4ffCf7nd9kj415JLHMKMu0riY+vCx75LWj7+++ePrMo9cWP/rd7373/vvv33vvvX/v936PwGVQsxFg/9H/UuhTIVGtaiMbCPZho8DgFwNDf8t/5n9QEfE/4gmjGH9k9PDDv/jOd76z2267vepVr0rEAMWBABDYaREABbDTDi06BgSAABDY6RE4/+++e+Il9xR0E4EAO70M7DodPOusy+771uxP/30wRU4+UQDMzZf/ZD7nFPP8GT9Azj5nBYT/z34WXjH/U/n//C/y+vl3zONn/xoSMTBk/y+8TfL6ySkVlMAwpwZGo6PWP3Hduj/dY489Ssfl/Gv+7qpfP33zo0/IelNaYfKDHbc4L0E/SXfZeI36yev5JzMCj8vmPrj4m0/7w9eu2zvYndFodM011/yP1f/jybs/WXr+AnvT+afBEGNBrTbIGOH9c8AlC0B+vfLuNTc//5KGRrIE+r8kjzAa7Zidve2224488sjHPe5xpeOCAkAACOwKCIAC2BVGGX0EAkAACOyECPzz1ode/t6bf/Gr2YK+PekJi+8858AXLl+yE/YfXdrFELjggkuuuvY33L0XO/3q/wQjoEIAcmeUdqL5hrRgBhQNkHvS5PArb5N5/aMhuZ9q41/+oREA+Z/0F+MCXvnyx775mFfvtdfvlw7OJz658d3DVw9nf5NN6RSAfE5QFIFqin8VD1mFkimAbDR6z2Pu2+1ZLzj1VcHu/OY3v7nqqquOPPJItfnPHXvh8BtBAQYRk9MBRkSAzoVw519+RsPhsN/noRciXkOGBqjBM3/SSw2Hw69//ev77rvvU57ylNJxQQEgAAR2BQQWNgVw13f+89O3f/+ff/TQP299KMuyFy5f8sJnLTlqzXP3fwF03K4gvegjEAACuy4Cpfv/CponPWHx6Uft865Dnr/rgoWeL3wE5ucHV155+RV/+xu1/Z8H+nNKIGP/6WUiJCAPAVAB6cItJShyHoA8SuHv536jDASgzX6LCZDb/tr2Px0IGI2et2LquOP2f9m+Ly6F/NJLL31H78DBjkf9FEDp8zKOobxg5RKj0esW/fjZT93j3INeEKrjkUce+exnP7tu3ZEZD7eQXEx+HCBnAeTBAI6/COQYjbJf/2b+V7+Zm53r9/uDxz/uMbvPPO6xj5niWIrRGI5GU73eYxZNj7LeaDQc9Ofn+0MZEaB7+nqUgBY8wLgZRgG88IUvXL58eWUw8CAQAAI7EwILlQL46YO/PPqjd9z1nf+cefxjD97vGU/f8wlZlv30wV/deM9Ptj86t/8LnnLecfth22dnklT0BQgAASDw0wd/+e/bfnnD139y4z0/+emDv0wC5Ol7PvHg/Z5xyB8+4/eWPvHpez4x6VkUBgJdQODSSy+VFEAe+i9PBPAjAXQogLIAcDqAgs/VmXTp+OcR6OQpSj8y9yF5IAB5/kPubtpev54mQEsSMHzeiql3vmP/l740kgI4aLDj11UpgPbHhFMAe/3uHn+ztpQCWGcc/qcMACopgJUdIGNEzfz88IGfb9/+qx1se38wmJ0bPPD///Kb//qf//LDn4+mer+92+OmetmQjmUMR71e78m7Pe75z9pj9T5PW7F8j36/Pzc3R0EOWphGHrehHw7IsmwwGIACaF9c8AYgsJAQWJAUAAV/Doejjx+/35+/2o7O+tRt//bui+6ZmurdcPprEA6wkIQRbW0JgVvf9tt/9fxvf/34p7VUP6oFAmNBoCDtX+r7n/SExQ/fuCHLst0P3lh8jiC1ZpRvFoEXLl9y9Guee+C+zwBrk2XZpZdees7HH6ZEAOK/dPJfpQbQcgRkI04AsNJZxlMDSGJAnUHvyQwAdOq/x/x8ng1QbECL4/6cCxD/5cH+PGEghf3Th9IBUs7AF73wMX/xvlftmhSAPxegkyBwamrqvx7Z8eP//X/n5ueWPOm3dp/5rcWPYeM5Nxj95IFHbvrqD754y3d/9p+PLHrS46d4OABlPpjqDx/X6z37GUuOOuxF6/5k76leNjfLzkDpLEAeEmAEB4yGA0QBNKuZUBsQWPAILDwK4KcP/nLl26/7vT2ecNMZB4Rsgl/8anb1e27695//Kv4I6DdPfubhv77s/gtftVgb0x9c+PJ9P7TjjPvuPf4ZWXbr23573fX2gO91xre/vv5f3rrynL1vvfOdz/GIQ//nX/qLw9/1me8+0s92e+H6C67++OvkGYVH7rvoXW8/80s/mc0WP+1177/sgne+ZDf+/OxPvnTmCade8fWfzWbZ4r0PveDyyw59Nv+h/8h3v3DOqede8bWfMKVv1Pbr64/4vbf9g/b6Q6/9v5e9xiedj3zzone+7cy/F5X/zSUXrN+L93j2Z1/68LtP3fg1/sPzDz3/ssteL7uTP7L4aX/ygcsuPF40NMt+/vfvPvyd13z3kSzb7fnrL/z8x/+kPP3Pgp8xE+/AI9+88uS/PPOLTKKyRbs9Z9U7LvjMe17y3/4fe1cC1sS1he9MdhKSsCMiq7KoIOCKiltFUVFxR0WxWkWfu7a2VsWWSm211q24b1i0uBbcCqKiooI7oIii7IIQtgQSss7MczIhhICCVgVs7ntfDcmdu5x7M5nz3//8563D0kEAzb5qugF8CAtAg3d+iGZUbWCX5uFndB+0zQ84PF1TWhaYMdRp87zeXJbmT/R/zki7du06EC5TU80Jz18TANDgoatyAtRSAGoiA1RK9CoegEpIDjeltuh8PRkA4kCaQAnUvn/tS0IyEOvkDOb/r/9/EQLQFACoSwlQf4KDMTBcJhBnZPP06HA7cw6LycBwZj++rHQGHQOkcr74+u3ssCO3b6cXsTgMMhlWaQJgGIZgiFTRhkv/alqP+ZO6Yxgmk8px6KZm7TTFG2qXFAMI+jmwADAAeBXi9LyKjJd8HG5690KCITd74w5tORwW7f1zRbx7v2+5oqi8uqiiuoQvzm4ar62zjaG+HsWEwzA31PugA9E19p+zQOuDAPovjX7NAri2ebSbvTFBBG0QCOALpdZTIjw6GDcpI1R6qEffR99nRY4nvHCiPA8bOC1Ckg0CkpQQgFTAE9QRnbq+2vnndvEP1riCwv0+LvtGEkhBnSKNW+js/2RB/On5rnRBwoZJfgddIx9t9WYCkB02sNsmhwNJ20aYguyIOUMX533zIH6eNZAmLHZbDNYcWjXa1ZTMwy/Z6RD5fDdxic+XGQFbVk3obEqTZkTM81l8IyAmK6Q7wD/y7HZnefrGfjW90zimnAaelHgRo52DLcKTtviakqQZRwMHLKVtywsfz5QmLHVbrFh1aOUEVwvAu/HbpNFhDkeyd/vQAMgN+8Jjk0N40m++pkDZacHyB5fx82TppcXOk1IXXI6a70YX4Jfsdz2WvnXwf/r57OPfP5QrSA4J3zzBkQ6ApOhOdIbVwvGNhDjrIICPvzC6Hj6BBT6su66DAD7Bkn3YLtzsjQ+uGPhfDvHbtWvXlCkztKwKQZC+vvYvr1yOSKUKpfydSiSfRqPgIQIASCRyGIYYDArRjkyGyGQI8ZpEhhl0smb71dVyBMHjAGoK3iSdTq457gYSiYKogHtkSmL6o0cPuVz9zp07N7r6Si2AhgIBFBjAY91xCoMyWaHS2aOQAIISzPi3FSLTHnEJDKte1CQ+xN8k4zESQK6cFBnGz9ARFNdLpECABGnnGXiXQAAtBECdElAdiYFbmEQSieVpL17p0YBNW0M9BvVxRgmKojYWbAWKUwAMOYwONobCauSf6y+2HLyVll3KMmTWzgIAVIHKhFLbNvorFw0aPcBRKpWqyRh1lQA0UgbgKR1aPQSAAXAtpXDVgdv3MkpkctWObXSP1a/AZVJ7OJltW9DXsR33PS7/gJfw+OJdZ9POJuWm5ZSLpYqmt8zWozq0447sZT13ZCdTbotI8VAhlHb/30kbM/0zPw2PuJyx+sCd7CNTmXTVTabpU2v2mhgGZAokjydMySyNu/8y8UnRs3y+TIFSybBjO65nR3PvrpZd7I2tTFlUMkkzu2qzj/w9BtDKIIDkzFL3oBPB07r+GNiDoAMAAAg+Z/1yKPbplxvj4zeNbjQcIG6eUSArqnCjV20jitTQ7n68jRskkza5NuDbA6Xbf2LCo5hZ+Km+9OR0i0VmdVsAAPAi/JzDvGsv5+0f6nx2anrUdNO731n4CMLLdtbkaL2xwmIiiC7cgPvzdUpckJE//VjZ1sH15qfZeHKo81xGdNKyhngImhfGBRkFa0wnLsgokHO+cEOver3OM/InR5Zt9wZJKyxGCMKLd3sTTwWKhBVWk8Dpwg29cF80bPCDxIUqdjlvr4/zuYD06AAdE+A9vodNvgRfQcekxGUEMaSJRQcBNNFQumot2wI6CKBlr8+nGB2XRXu4a8J/Nihg165dc+fOrW/o5y9KAYA6tDd61zVAURSuq8bPF0iePy8TiWRsNtXZyVSNFDS95Xv37tHp9PeHAFBgQwMd9GEEAwUi1IAKOHQShIKkMoWFHmzNghQK3GenkiEijAEBGIISzjsGIIgvgxAUNaBDCIq9FKEmDJIpHVZgoLQa5VIhCgmkCpAqBdqDS1JA8DOBggFjDmyyQI49E6ElihrARD3bd4EA3pQIQI0FQBBEgknPckorhUI7S44Bm3U8Nv3g8fsjB7afPs5DLke2Hbj1JKtsXkCPL3rZCkSyA6dTNocnCqVyPWYdiEchR2RShXcf+83feJsY6EmlMg0CR610o0ZCh88BAsh4KfBZeS77VWXTt+Jbanq5tDn9g48xh/5BWnuPRkQShc93Z288LlJCVRCJEPForOAMHBRDiHAcAEZ6Wh9fM4ROrQPbNdbGx/r8f9sSriYXRIX4LAm7SSJBJ9cOpZDxTB9EKkwVaUPJWFHpZHysgbxnu4TyybOX/D+iHsXee5n1StAg0QSCgF0bztBulgv8XBwtuTWiH+/ZafNe1soggMVhN7f9nVoRNZPLoq0NvxPy530AwMFvBtZXBCDMyhm136+Pbfi3g95mZUVckJmWJ4yf3n9rGvVgTXFdn7m2mYz1Hp7p3xceHq+6MccEGc3kxGj58PjhfGpI2e4aRx/kbvf0eBJSttM7bp5RcMda/xkALedc3dEbvXTw/HfPXtfnp0fhPndTfby7KyxGg+OFG/oq2xdE+Nud9CVaqFtwTIQTU/hL9/ot14wchPX1SF2tEW5Qb7LNu7M/097jFhsFSlQEDe0p1oaWgLohG/j2MNs6Kff39efwQA8L35CD2+Z3UzJessM8p4Hw49ZhYwMjngNV/EjhucXTFkUkC/CYkIkbdm8JcNBxOz7T/dS6pqWDAFrXen2k0brZGz/cPeEjNd7Cm20QAkBR7PTfj07//fRhSqG1FRuGSbm5lbNndV2yuLd6OuVl4llzziIYIqlGzkZPSn1UMmvOufb2nKysyu1bhnh54VD+s+dlv226lZZWXFRUVSWUstlUE2Oml5fNVzO7OjrU5tQsKRFOmXacQgEkElRSItyyaWSvXjaadvtXEIACM6NCX3ZmODLhahQwaPgDdrlAYcalppVJDOgkGAVsJolLgbIEqBgDcgSwqcCMAeWLUL4YZZEha32SCZNUVCFjMUiADPGEaEEVikJYT3OqQIGKpGhhlUIox/pb6b0slUohjEaBWFQyimEXMiVnc2WAVjc94TtBADWC/6p8gOqojBpVQBIJ5ldJM/PKzAxpFmbcO48KQ9fHPsgsWblkwKxxHgoFsn7vzUOH7wztY7d88SBXxzZ3Hxes23H1yp1cTj3Kt1gkbWvAXL9iiE+f9mKxuFYR8A35AT6DjACLwm5s//vRh/qGkknwvuUDAoc4fqgG36mdglLR6OB/7meUAACG9bAa5WnToS3HxpzdaCNyBH1ZUpWWyz8W/yLxCQ4ffOHe9ugq75bABbiWUjhmbUzkGu/hK8//9GWPhX4uMXfznuRW+PWx7WRjmJZTXlYp6d3J/GxiTp/O5m0M3x6/2qglPnAFDL+ZoCeuvZi75bpQLG9K6ywGZdeSfpMGtCfh2qxNuaLF1WllEED/pdEAgGubRwMA1Bmh/v7Rx6+PNgWfsPTo4Ji84qpGHheSQ52/ePRTXuT4mg0piAnqtdE1Ona+A/kNnrkoLqhDIEftSwMA8sIGukeM1+IL4G8mzNdoOfUn54FXFzy4PD9jodEi0/j0NTUMbmUwv1m9035pTJDtTM6xvA1edTE+6fO4NXP9z7pGJm/GxQukpwIt/hdHUyiVYQhlgXndOQ3Bgryjfs5LJctOHV7gkBI63P9uYGIDEgaas7u02GihaXz6qpqBSk9OtQgyjCzb7hD2hUfC/wojx9V4h7gZLy14GD/fqsXt8s9pQEp9iiLvr7eFLPJ20LyFKkNLrLbH7JnoQJNmnPvOP/DJrER8D6tkLFyXRB1b4YUHgByf47NQEPIoKsBCCQH02S+1spr129YJDgw8fkQRt9gliL9O1Q4e+gE21EJdn5MpdXNpbRZ4Dwign4tF9E8+m0+lEHixZtEFArS29a8d71tw/9Y7qaaM/E0sAOLaaTNOnD331N7O8HFa2dLFvX75eYi6zWXL4w6EP6gSyld91z/kB6+lX8cd/euRkRHDyFAv9vwUPSblZuLLiZNP06iAqUeiMyhmZsy8XD6PJyouLFq0ZPDWzcPVTS1Zdn7r5usdnIxlckVeXkX0qekjR9bh/P8rCECCfmFGnuDCvJtanS9H1viYPC2VRV4pp7eh/vKF0Y386sOX+Bad9Hoako7fE8EmVBYFMqUCKwYpLl8mgQFTgXY1pvSyY9x4UOnYltHRnnHkZkWKCOMy4UVu9PBUSXmxfFofVl8r5u5k0fO0ysmDDWw4jHWJFe7mZL4IPfBM8v4QwJSpxHGndiqAmkyBeNgBmZz3SlBWUWVjyWbSqRsOJu08mIhRSGsX9Q8c1UUhRzb9eXv7wSR9PeqKef2+Ap2ESQAAIABJREFUGuteKZL9cfT2H8cekCkk4kBVXSRiuR4ZXjKz95IpPSQSCaKRnFEjHADP6oBjAp9FUkDjsQfLKiVN+Zpo1qnNfalKfFH7oV8f279/bFA06107ebf6CIp9sydx88kUAMCKSW6rp3ZlMajv5ENiGKgQSn+NfLDhWPJrfOnHwO7B07q92yA+Qm0Uw7rMPu5kZXDpwcuTa4ceuZxx5WFBWyNmaaXk9I9DI+Ke3XhcFBUyzGTcwbM/DR/RqwXpU2MY4Iukaw7eCb/4rIn+P2E/FoMyZ0TH1QFduUzaO63gRzD/+zTZyiAA6yl/DujSljjVJ6L9Ddk4LfBNEkEEU4B41Htj0TrAF5wLct/kejleGdjfMASAk95PTkiPnaVxfI4z9oG2CJ8qkP7hdl8OWcqLWTM6cH9Gr63p0QEcIpD+RswyZxoQpe6fOWnFJcEsLU6+IC7IPQjseLjbRy1RkBvW1yM4HZ+K68zdu9eNrzmelQp4ErohhwakvMcR34xdkTAxJuuXelEF+HXSjJ2jPVfffc2esJ4Xk7iue73zXUHcPPcgsPvhTm+8V1HcYhf/1EWJMUscaApp6sHASd/FCWbjBIHcnQM9NjqE393tawSkvLg1o/z3P/fa2hCn4H02pu6aN1tAkBS2aAEuJGk6IuTw5vndldxP7dASPGTDT3BASdPAlSxBpDqaA2gEceDcjVCv6BpiCAC8w37OsQGFR2roLZpkE92i6CzQrBZ4VwjAypSVsmeiJmVMc/g6CKBZF/Nfda5O6PCvWmmFF78dArhxI2fC5EgnR+PnLypmz+q6do2K/5iSWjR6TCSTSTY0ZCdcnS6TIUOGRUAAy8qpDJrt8f13ffl88dDhf4mEEgNDOpdLD/1pkJOj8eM03rY/bmdllZ085m9qiuddBgA8fVbat/9uO1s2CYZRDM3JLd+3e/xI306atvw3EAAZwSbb0cz0SZEpohKRfJevqQgB6y+UFaDovVmW+9OFe2P5Hd3ofYxIBxOq/Dz1u5tQ9WmktJfS00+E/j05AjEa/ULsYU4pKJSasMkKMlTMl8/uYWDPpd16Jdp6rVwmxcZ5svcMNht14tWdtOpBnRljO+n/fL/K3ZSkh4IjmVIcAtBUG2gyC2DKlClqmcZaNoAmL0AJAeS/ElSLxW3N2YIqyYrN8aevZBhw6Gvn9J4+sotCgfz+Z9Ifx5NF1fJZo11WzfYy4jL+PJcSsudWZbWUxaBqGlksVcAQmDXGLXR+P4UCkckRjdSAGioANaSAz4AF8K73fxqF1NHawNpMv72F6hG6rFJyKPapenmbi0+UU1Q19LuzGS8FIz2tj3zvrV+jytGUG9KLQsGO6McQBM8b1dGITfcLjrmeWtjZxvDC+hHtTFRf0qa08zHqvE4HEhx+J/TI/XYm+g93T7ALiBjT127eyE5Dvzt39PvB11MLVBDA2INn1g33bTEQAHH+v2znzR1nHmsy/4lMqmoxFcJieLAAkW+zpkAQWDquy6+ze7VGLkArgwC6zDnOZdIIFsBrIUAi2n/GUKeD3wxscEM3FQKoTZnGixjdK2HOw90jiFtGgxBARqi7Z8bqwnD1AbiqZn0IAABBQvDYwLBkASBzXKds+75tqH8mHggAAMg4HOj/HU7Mptn6rvrDO3VEWB3RAcHd0LE+l/waOqUHQFqWcX3zIv+99K0PlWe5WuV8kNF0emTZVoftnh4/ZCg/HB+JxyMI4hb2Crw7ZM9fIT0EZ0PnLo7ghCSeVx4Uq4rg7k9+PlfHq06PiTefRwROXqHOXOD9yCfMhQhhECSs9gvcW5PsYKV16KRnmlEPH+MWo2tTbQEpL2HfwjnBlxy34uf5ODYUMUkztATna2zqpXynXpxILV5QL3wjbp6R/3EtMzuokmLorK+zQLNa4J0eAdl6VEI1Nupm9pi1MfUH/hYIwMqUFf7tF4G/Xs7jCbUu7OdisXS8q425Pl8oi09+WZ9c0OC1m+f1cWtvPHrNP5XVsgZNyNajLhnnMqavHV8oS35RuvlUCtH1qN62S8fVyn3yhdLAX6+oG5nu7filjxOXReULZQdjnh6Oe0Y0vnlen+yiqm1/pxJ/Bk/DM7QTQ+3nYvHjjFp0WPMqorKrnVH4t4M2n0xVt/Yeax48retAN0sAQE5R5drwu8Rc2HrUrfP7EGTX+OSXW049IiayaIyre3ujLzfGv1NHD3dP+A/qAr4dArj/oGDy1GPm5sys7MqZX3YNWauCAMb7H3v8qLicrzh+dNyA/tb/xDyfv+gfZ0ejjBf8w4dGefZst+/Aw1VrrvTqYX77btGRw2O/GFRLq5TLFRRK7SPCzNmnos+kWVmyaXQSAFDmi5KwsDETx7tprt37QwByzFYP9u+kl8mTYTBWIFS4mtBtDSg77la+rFb8z531iI8k5si7WFL6mMDb71U7GJJsSGBgR30UBesT+Z0tqWIJxqLAw9szzj+tLpYoSvnIAAfm5sFm7fTJPcNzTZkkewPysXv89MX2M2NLop+IjOjA1oQiQOBeZmSFBP0AEICGz688f9bkBAAymZJfJBCLJW3N2WUV1V9vuhydkGnEZayd7UlAAJv+TAo7mVIllM0Y0XFNUD9zI+aRC6k/7L5VUSnRZ2pDABAEvhzl+suiAQiCSJTSj7WJGmpfqzCA/xoEYMJlbArqPbirpbmBnvp49kluReevItX+W3NBAGcTc8b+EIsB7MjKwZMGtG/6fU+uQBdsT9h3IR3FsGneDuErvth9Lm3+9gQyDCVuH+fRoTZap+ltftia8ckFI1f/M83b4Y8FXkZjD4ztaze3BgK4llpwk2ABtDAIAEWxo1eez9tay/8nnP8eTqYD3dq62hlZm7FMOAwFguaXCO9nlF5Jfnk99ZVMgag3EotB2bm435RBHZqi5vBhDf4vW2tlEIBmIAAxc0IdwK+P7eZ5ffgi6Zi1MV8OdZ7u7UDIBdWv34C9YoKMllqpuO64RxRMOM11Cp78T5VWHWfdLzSL0ibnN8gC0GoF98oihuJygNrtJ4c6DxccVksJSDN+H+4Z0T0q/hcvzRwFda/Cvb6TU5V5BLSK2q8TCXgiIouBMkVA0gqLsaA2rECR8fsAzxO1fqM0Y4sP3uvlDW/uNTXU2UdwsAEFQekpf4vDvjo5wH/5hXzHy9V7AJdm+GAQAIisFap8xwHpquss8PEsUB8CcLUzStkzkcCCtfolAsRep48ZuPwMX1gnmQsAwMqUlXt0Gl8oNfA7UH/AhOJs/6XR1x8Van463dsx/NtBfKE0NbvMykTfxlz/akrhwOV4eJq69HOxuLZ5tOa1xDuvn8nV+jX1e3z9+7VknOuZxGwui9bPxUI9I0LOVj0MJQQQT0yHIMPnFFXllVQRg1F3il2apzkwzT+JqV1NKYRhQFylNSqixzdZpimLu2iM69b5fZIzSyurZf1cLNQQDDHg648K2XpUN3tjdb9Ej++E7xC4xo+BPZoyns+pTqMQwJSA46Ymetm5lYHT3UNDcBnho5Epy7+5SKWSxvh13LIJpz1/tyruxImnxsYMY2Pm2Wh/GIK+W3X5yNFUl05GzzP5AVNd164e0KDRbt/JHz3msL4+zcvLprSk6mWBIDe3/LcNvl/OqLMQ7w8BSNH+RiSfTqwz6dXmDOyVAlQjwIkD3y1FzGkg/5W8jTlZgYFKBWlUO3hPouirniwvM7q5AeVGnuTnpEoHC1qlUGHGgEc56Z1Nq+bLkVdVik5t6PuHtWGQEI+tOX26sB0MSJvPlMTMtzr4VBz7QjSkHeVouthcnzLKgSYQ/nsIQO301yRMUOmeqf6hUCjZBfzKKpGNJYcCw2t2XD8Y+UCPRQ1e4DXNF4cANkfc/uPwHQCgZTN7Lw7ooUDQXcfvbYq4i2GARiVpLopELKfC0P8Ceqyc2VsmkcqJSAANIQANEACHBv5TEACTTj60YtC4fvZaAdotBALYcSZt/rbrNArpyQF/uzba8f8oilVWy5JflF1LLRSKFSwGeURPqw6WXH09ikKBBm64Ehn/4jXxc0RP63Ohw9Nyyj3mnZTJkZ1L+s/17djs97pbaUWj1vyzeqrHwjGuRmNaAQSAYeBpfkWP+afU/H8IAA6Ltn1B35GeNvp6FKWSYY1dlRlPRBJ5wqNXszZdLSoXaaIAd8LGObUzaF3hAK0MAiAeGrIjAjQFgdWiAFwWjXg2Ih4OiIcY4nHkbV8MTS0AhVRQrpn67/o3zpscYqNn23JMjQjKPK7qHzYg8cHKuur72uL/DXWIe+Zx84kY7DpFGjfPNogTraLuKzLChnrub8T/x2kEv/fyPBvYAAQgOOpvt9El8eEq7QQB9U6Da2X/AMCDzMPf7v8DXJvgf5zojA3dtYUGcF80bk5D6Eaz35M+5wHglP79PvgeeKdAgP1Dnff5KgkC9VgAeCDAeteYRyH1lvhztqNubq3CApxR+7VO0W3M9YlAMC0UQP0TMHD5meTM0vqzI9zy+g48UbNBCIAIK+ALZe5zT2g64YG/XtE8MK8PARz8ZqASjChzszdqEHHAT8WVbjAxQYJiQHTxJvd4VG/b6BAftXfNZdHc7I2upqgAi0YhAMLf5rJo2RFTkzPL1CgGMfiom9l+fWy15qVpQytT1oyhjsmZ5WduZde37VvmYmOmbxsQQaTybXSOb9+Tjf+yt4o9/Y6DfDsEkJpaNGlqpKEBPTevcspk1w3rffh8Sd8BB+QyOZ1BjY8LNDTUE4mko8b8JZUgOflVX810/2FNfwDA9h13VwfH9+vbRixG8vIrx47u+HPoF/VPtEaP+TPuUka/fna7doyeHXT61Sv+q1eVIT8OmT+PUBhWlfeFACAahvm2hYxo8JGnUnN9sgQD5VUKGoSidMp0B9rROP6g3mwZBMU+r57qRP/zhtDVRc/BgAKhaEWZ7FkRsmSIcYkE/HG3wsOEVJgv7dyWzjGmXr5faWfLkMLQnWdCOys6i0J6+Fg0sqdeeTVWXqAIn94m5FLp9Qyxby8WKgdHXsgAFcYf89XlHQIBJqvl/9QAgFIKnfgP/l8ymcwrF+W/qrAyZ5oasS8kZIb8HPusSPDTt4Nnj8XlAEP339i+65ani8Wab4b0627zNLv01z3X/778jMWtPcomhiaplhnrUYOXDJo0pFN1Q3KABFtZnSkAQZCbN2+6ubnZ29u/46ZrKdWbjhIO72F9bI03qx7BvoVAAMt23tx8KpVOJfFOfVk/CmDb34/2/5OemlWmafceTqazhjnPHtHxxqNXPx+9T6WQlo7rMqCLRWZhZadZkdKWCgFoBQIkPC6KbmEsAKkcUYYApBHWhiBgzGYc/GagT3crCAJ5JcLkF6VpueUKBGVQyZ1tDLs6mBLKi6+TBU4OjcsvEapRgP+N6vT7vD40Sh2orqV8ed4wjlYGAeQUVdkGRBBHMZozyimqWht+l3gOszJlXfvdT3240XhSwAYyAqjbrhcIkBzq8cWj77Mix2udzjeYEQAPvZcCGg0opLykfXOmBwuWqon9UqmURqMBqSAjbrV/4PnukQ9348H3hP/fMTxyTY/ajKUkHIDIjQ67ZOQ90sXalEOTCnLvbJvht4WjJIGD1FNhxR0n9LAz5ZCkvKTfpo/7nb6xIW+8MMLPJZhDKMaRpbwbv00avb/7+awNvZT+/wHX8OOretTOi8Yx5NDIoHagMcH+M892P1KjTYCrD9LwCoUJ+xYGBvOX1wkfaOEbv5UOjxcXcY7ew9fRjMkBoqLUY4sDfxAsv6fUrdCUA0R4cWt9/GPHxd9d5VojB+gwOzL6R+8G5ADrJq0g1B8uDtgavXmCAwcIeLl3EgRdxnXX5XpspVvmcxp2/WN5AICbvXH8plGvvVm1y0q4x4QcbIM+KsGHf1cIgGiW4J0RVrUx13+NR2uhD1oQAEE32HIq9eGL0vBvB73JryZYAHyh9GpK4d83stWYAvH7pfbt1bx9or570InkzNJRvW3d7A2VkXHPCMp9EyEAgkOhGShBoBW2AUce7sIl9wl3vX5Ro/Bd5hzXelQFAKh/oKNuZmvORXOOB2OfqZfm/VgAam7F57TDG53L2yGA9HTehMl/6bMo+flV0wLc14cO+ea7uMN/PoRh8Ov6odMDugAAzv/zbN6C852djNOelh/aP3rgAJzzX8GXjB53LPNFSVcPc5FQnvKo2NbaKOLwWEfH2iyDJ06lzZx1EobRI3/6+45w9uwbVlEu4pVUfb9y0NfL6kRivicEIMfs6PDXniyGDMkUID2taXge+BxZvggz45DmdmEdSCrz72pYXI2de1E13JZ2LE1aTYFlCGZIRjswgVAOjXBkyFDoQpbEnI7xyxU9rFjdrOgnUgQXi+QSlNTBEJpoj/v3cXkKAYKa0AEqhub10H9YILmSI+vcjno3X7IzTQIYpPeDACZPnqxi/StZxLU0gJrQAAAACYYRFDzJ4sEAsbcylCugw8fvH77weIqfS9CEbnK5Yt2ehITE3LkTuo4f6aJHpxyPTQvdnfCqRMhi0zVPIuUKtLpa3qeLxdaVQ23bGojFEi2HXyNHoIocgKD/IQjg4q8jvbvigUhEUZsuvWUEAsz+PX7fhacMGrn6/GzNr7xEhoz/MTb2Xr4CQevfCihkeNYw5x2L+0llCAQBIil9S4MAEp8Uj1p9YdVUj0VjXJ2+/MvGXN+7a7uNx5JPBA+JuZd3OiHLt5fN5lMpZ9cNH9GzRcgBPi8QDFt5PrNQQBicxaBErvIe3tMaA1jsvfyvdyVmvRJI5QjxqR6N7N7eZOdir042hgBASenFvqvOV1RJiQ1mb8H5Z/2IDm3fTN1u9P7+ySu0MgiA4Pa/Jvyn7JnYoK2uphQO6IIfshP8z36uFsSz4FuL9OR0i0VmUYUbvepV04IA3lgTP05nNdACrpm3Gn9e5HTwClizJ2SE2pOKW2zkjz9e0UxdR3+94ZdZ3Yltgyu3ndQehjIMwTzp90lL/kh4rtypZI5Dr4BVW1b52uLchNyjgf6rz2UoP6HZen31o2ZHdRoT3Nu/4tvQk3i+N82aeBRDvV5VEeBxC438jyoH6jby6183zCKSyamSIAQr5+bgNWXVnh98TVtEatLGVrtVf86LWzF5UUQyT0lrppm6Tdi4bwOxB3C4KT1i0bwVJx9J8bQQI1bt3j5fvaksro6MbnsiqMGkgFoQAACgLC505rdhN/AEgvj+nLrt2EZvHQTQqjfO5zH4N7n0ajmYwF+vvL7zX/t99JskANV2IM6QG4wgeBMLgPBsNSEAth5VcGaWltaAFgRA+L2Bv17JKaqK/smHL5S9ya+eMdTpSx/Hfi7475ea2qYVCPD3jewtp/CbLkGqJzxwdU4c9UgahQDUduALpWqiBIFWXE0pXHvo7pc+jjOGOjWIueAeozIvLwCAwCDq764ZQ53G9LUZ5Ym7l5r2mTHUafFYFyKGX2uOTT/iI7rTBQLUN3tmZtm4CUdodFJuXuW6H71H+jp299xNgiEHB9PYC9OI+t98G3vsRFobcxZLn3bhzFQcxVeWwldVEyedSntS5OZmwmJS7t5/ZW7KvhwXaGSk99raKIZ59duTnFrQq6fV5Ytf4ZnMRuxPf1pcWSlevqzfqpXqxMd4U+8JASCYAQkaYc/sa0ZFMCwut4pBgXuZM6m4Ej5GgiE5ADAEoQhGuEcYwAm6EIb/CcH4CPOq5DIEc+TScE48DGEI9qhMYq5PNoIhCIKZFNJfmfxCofw7D1OBAkMBVi1DHxRXG9DgPhbM7Er52UxRSrlcyQLQKE1mAUyeTLAA1OH/xGtVaADeohIVIIgAGTk8U0OGXTvDMoH01sN8IzbNzclcgaBJKS8RDPJ0tzI30r+Tmr9+d0L8vTyGPo1UkzEeggCKYsIqqTGTunxO31l+bgiikCsQ4rhfeeqvEitTqQPWxAPggQA3b7r/B1gAEACi87MZNRt774UncfdeEisqqJZdvJevXt3m0gJoEAJAUGzzqZSV+26jKOZiazh9iOPE/vaWJqycosqT17MPxKSn51WQSfCmub0XjO6sZui0NAggJbNs/vaEoBHOAYMdTidkf7svSaZAujmY7F024MytnF8iHw7p1u5qckHYIq9+rvVlzJrhOeXk9cyJP10kTvIhCIzvZx/+7SAamRR1K3vCjxcxDINgiEKCcbnNmtFZmerHbxpl24YtV6Dztlw7GPuMkAeEIHB8zZDx/VoTy6aVQQBN5PYT/j9bj0LIQTe+rd50tt/4lcSP534fl30jtTICNvFaXTWdBXQW0FlAZ4EmWEDtNNavq0YB+EJp/biA+vUJt/lNZ/INBgIQz4vJmaXuQSeIBolqmqAAIW63dX4fwnlm61FzjwZo/QY16Fe72hnlFFVVVsu4LDzHjY25PuESv+mEnOhFM4xf0+2P3zTaxky/y5zjldUywrFXgx3EmEP+vO9qZ+jXx1YTBKnvVL9JSdHN3vjHGd3+vpFzKPZpfdtqziV+06jXlYm5qN9/LVsQ/9tovkhKWPL9WAA6CKC+5fPy+X5jI2AYVFbJ/Ce6lFeIL1zIEIvRqNNTevbAD0WrqqRDhkcADCkoEE6f7rruR1wsQF0UCuzrby+e/vuRTTsOS5+ScDP/53XeC+f3AgDsO3hv0eIzhob0vbvHDRuKp1KfOu2vy1eey2TyBf/rHfLjMM123hMCgACEAUo1QpGhAIJkdBLAAFWGQBjAIAAQAKQKrEahG8Nwtx8gKKQAGAUCSg8ZgSBMjpKlCO7GU2AMAgoYkMQojGKARoIAJqaTUTLMFEgwKQoM6ZgeSVYph2WAiiBAnwwZUqQiRCYHgEkC6miAJkMA/v7+Ndp/KiCgrhqgCgOAIBiC4JzCilc8gRGXYd2WS6OQJBI5iuA+BolEZjDwA//k9KKdR+78c+M5SibR6BS1BLlcjlQLJVw6dYqvy4LpvUwNGFKZTOmAEBgAhmMhBBKgEQVQkxTwprv75x8I0KEt91n4ZLUKQNtJhwvLRA3+vLQoCKBUIOk670QeT9jVweTP775wtjLQHPOD5yUB6y+n51W42hkRGDfxaUuDAOQKVCCSMelkAoLJLKwUyxTWpvr6ehSpHHlVVm1pwiyvknKZVGrLIMzP/v3avgtPCGPCMHTg64GBQxxziipHrLqQnlthwmX8FuRpoE/fdCL5WmqhCikA4Esfp33LB0AQdPzqi8k/X0JRFT7w1fCOe5fhoVWtpbQyCIB4Itk6vw9fKI9Pfmljzl47rZumLkBOUdXWv1O3nEq1MmVF/zSs6YrBd7+zmyTanb7duwmAgdbiCs7Ncd/kEhO/UDv0vrVsAt04dRbQWUBngZZvAU33u/5oifN2NQWsvgSg5iVEOgDbgIicoqr6TRHu5aHYp9lFlcSnhJw+0UVOUdXB2PSBbpYDulioh/T3jz5u9sYHY9OXjsPp1u5zT+QUVamJA6lZqqPy+E14pH39DAXYpXl8ofRQ7LMKoYSQ6yPi8wn3eG34HfUg1UL6hCT+1ZTC+OSXxGDUEIlakO/vG1lfDnW2MdcfuDyaiCYgpkb45Jo4CIFWJGeW/XgYTxmLS+2OdfXrY2s95c/6aRHevlUqomYSUQkVQsnScV3UxAdijptPpRiw6EvGuartoDXHnCJhU5IR6DIC1F+FoqLKkX5/vs4tx2bTJVIFhIHsHMGMGR6//jyUqBx15ulXQWe6uZs+yyg7uN9vQP8GDqx27727afPNtm1YT56WTp/mtvEXH5FI5tl3p1yhMDHWa9/eSCpRYChaWFTF54vz8ipmftn9tw2jNAfznhDAW3YVAqgkdEtvlp0+DEMkHBHAAII/dkNP+XJnAzKKATKMP83KUEyGQmQIxwowDKLCWJUCABgwYEAl4R66HEVpFKhKjClQjAPDYhKIeCxqx4KH2NABigKYtC+t+u8sKUqBcRRA6Ub7krOc25luGIl/rxssAoHgr7/+IiAADT1A/KUqCKDmH/wd3M+HUQzKKxQUlVax9MhGXAaNAkMAgyAgVYCCEvH91IKY2LRbD/NFMERjqPx/JRQCkSmkdiasUf06TPFzs2/LkcpkSvejxv/XpgAQGczwaRBygO7u7p+rFgCVDFPIeBh2Fzujm9vGqFfKavKf5VUqOVgUw8RShfqjFgUBnL6RNe6HWABAxMrBU7/oUH+n7TmfHrT5KgDg0oZRX3i0JSq0BAgAA0ChQIViuUyB1gmiUabQU74JqGS4nk4eRCXDLAaFTK6huDTHI0jnr46l5ZQTPZNgKHXvJGdrgxPXMgN+vgTDUPi3gyb0x0Ul+UKZyfiDSpgOL47tuBd/HWllysosrHSccVR5L8JLJxvDx/smNcc83rPPVgYBaB7auNoZEVGINub6Nma4/j+eTklJSpzu7bh1fp8mnf+/p910l+ksoLOAzgI6C3xqCzQYfK4exNb5fUZ52g78OrpBx15djfDM3wIoqPUFiEtyiqrUbeKs/iGObvbGfKH0cNyzteH3CKzBr4/t2und3OyNc4qqlu68GXUT18kLntZ1TF87NWuAABHc2htrJREAAAzoguca7OdiwWXRziRmrz10j/gt00p5yxdKCXCBEPNTzteG0MHd9vfjzadS1MDHj4E9Fo3pzGXR1LA4MZcZQ53WTutGBCNwWbT4TaOuJhcu3XmTEFYcszZGrTtQ/50mLvaALhZf+jgRA7uaUrh0x01iLlpzXBx2k5jIknGum+fVSva+KTpDs3eC2tDE8XxO1d6uBVBSIvL1C5eIZRw2HcUAv0KiQKCkW3O4HFy/Cjf1spjI46lW7fQ5HNq56Gk0GqVB47i4/8HRJz9+Uro2eNDSRb1Df4nf9HuCk4NRRmZ5GU8IUDkAqL2jebu27NRHryZN6LIjbLxmOx8eApBj7Q3gbV6crSnCl1VIQZUcAoBFgqe6sGe7sFZdK3tSoYCoME8gd+VSVnRnlyqwvcnCBzw5kwQHuTOnY9VeAAAgAElEQVTnuDC/TahILkFyq2TVJdLNI416WOqPOlLAFyiGd2ZvG2KYWixbdrEso1Q6xYM704219Y7gdB6hC9gkCIDPF0RG4hCAdhJAJSCgUgTURgFwZ5VXXl1SXi1HFDAEKGQIQbACnvBeetH91AJ+USWZSsLoFJUHj7v5gMWktLcx9upq3dO1rZkhQy6TIyjuX6kTAWgEAtSJCMApEko5wM8YAvAf0B5PsAcBLpM2wK2WZH7hdp5MoYrlzi8RLg670exJARsMBBgTHBN1K7uNkV7m4anqKAbNr1VVtZw9ah+e0cPfff1XODenhUAAWa8qfz+ZcudpMY8vUdNViOEhKFbCFwMATLgMdTAL8REEQSZcek8ns2Xju9RPi/DJbto0n90ESIEHWJPgyjOz6FTyj4fvhkTct2/Djv3V164NG//yoRhr5D41ftTOlHUhdHhnW6OqarnhmP2KGmiASoalMUGfbPD/vqNWBgH0XxqNH2i4Wfj1sSWeew7FPotPKeTXgHxj+tq+Jjdq8gL+vY10LegsoLOAzgI6C7QECzTFP2x0nMQB8lsU7xttQVeheS1ASCE07xiapfe3QwB8vnj4qEOVlWIOm0Gjkm4mFuzdPWZ6gBsxVKFINsj7EECRgldVMwLdQ0PwAP7NW2/9ffrJsmV9PNzbcLm0/JeVBw49vHgxg8GAs3Mq01KXMPXIzi6bGTSYzWHMmdOTwSDL5QiNRj5z5vGd27lCkXT4MKdDB6ZoWuMjQADAyRCe31lv9T/8Nta0pV2YMgREPBGlZUlsrKgvShQYACYM8oD2jJwCSVaZhGtCfVmF+rVnyiEo5nZFvw7UawKcgL+2O4uCQDCkmH+pws6U+k13/ahHYlM2uJMvN4Kh4R76N3MkfdtQeADenyKqVGAAjx5onAXA5/MjIyMnTZqk1ABUiQHWwAG1KEANFqAMGlYeOcIkkliqqBLJpDIFiqIKBK2olL4qFSkQVJ9JpZBJaoeKeKHPpFqbs00N9eQKRC5XYKhSD0Er6L8mBEAzEABgGIKinzEEAAEQPL3b2mnd356SrYVkBGgQAvBccDrpaXHvjuaaFAatmwxxZN3LySzxj7HER83OAqislvmvi4u5m6cWXdRIp9H4PRICwKeHVeRqb7YetfHaH6GGpgYNmQRLY+ZAAFqxN3HTiZRO1gaXfxtlymVgGEjOLOk275QyyAYv7UxZ50OHu9gaFZSKbKb+qYYACC3ejzDMj9VkK4MAPpYZdO3qLKCzgM4COgu0Bgu8BzVdc1qEsP+/yXvfGoz0OY/xv5kLgFjRt0MAVUKpz/ADZWUiExPm8+fl3bpZnosOVG+FM+eefjnrlHsXs0dppYf2jx3m4/D8eVkntz9QBDEz17dow9JnUkpKq0XVMiaT/Di5aMu20YsXei5fcf7QoXsSqWL191+s/HaAurUfQi7+vP6yAZfWr7/dicgZHw4CwOn92ttXDhwM4SUueivj+Zam9LHWeiw6NtNFb/hfxdm5Cv9+rOoqRUahbJ2vadwL8Y4UgSGbXCnHvu+uT8HArjuVwxxox/LkCAoHODDJMLrYjd33r4KqMsTPjdXfgmphSFt3uSy7SD7AlTnKmlaNYlsfVieVKVAS7sy/EwRQI/1XiwLgFGgKBYJx8XbiKB6GcS0ABEEwDIUgiAAClO46fhQJ4QoHquljAIMhWFm/1iCIQiGVSgjFeCLLoFwuRxD8lJuQAqgh/hPqgLWiAOjnDgGsnd49eHq3elunzlZqyRDAiO8vXLiTa9eG/ezQZDKprialchJiqUJvxF4AwLyRnXYs7tdCIICUzLIBy6IDhzp2sOAQOxfDwKKwBDXVAoLApP7t9fUo+/5JV7+puSqG+vSrv49ysa1NPvIpf70M/PbzhTKiRxIMPTs0xa4NO+zM4yVhN9q35cRtGNnOhIVh2MI/buw481g9fgdLbuyvvjZm+o+zy92CjqsDAXDhwFgdC+BTLqCuL50FdBbQWUBngf+MBdRx8u8xY7YeNWXPRBtzfS0Nv/doSndJs1hASw2rWcbQjJ2+HQKQSGRuXbfl5FSwWFSZDLud+D9np9pcLuMmHT19PNXIjGVirH/n1lx9Nq2ouOqPsNtXr2e9zOdXVclk+PE+ialHMTfXnzmjW9CcHpcuP/cevJuqR7Nsx3l4ZxGbTVfPfdZXxw7svwoAtXsv6zuJyz4cBNCQdQkIwFVv5c0qEgWypEKmTLBtsMmcc6XP8mSBXvpCCbo/WcQmYSwIGuKoR6aTTr+QAJEMkWBWlvS1nvpf36osEGHtWRAmU1wPsCyXQL/dKovJqK6qRmb25AS4sPakVJ17Ug0U6FBnRrEcxL2Uiwgs4l1YADWq/7WJACAYEovF5WXlEAQxGAwDAwMMw8RiMYPBoFCokPIMn9Ah0/SOIAhClQx/CoVSVVVVXFyMYRiFQkVRhEQimZqaQjAMMKxSUMkr4bVp04bJZMpkuBtT6/bX8AfUaQJQBL1567MNBHi9UK0dAvgl8sHKfbdf59q4/cfYHk5m9b8GF+7kjvj+AgDg1A9Dx/a1ayEQwNnEnDFrY7Yv7Nu3cxundgbF/Oo8nrDv4r81IYAdi7zMDPTG/3hRfYquOTsYgm5tG9PTuYEpf4I7bZfZx1Oz8Yhy4mv41yrvCf3tE9OK/IJjAABn1g3r6WwmliqMxx6UyBTqSQ1yaxv7qy+ZBB+/ljk5NE4tB9jJ2vDxfp0WwCdYN10XOgvoLKCzgM4C/0kLvDeHnyCQ/xsQ4T9p75Yy6f+4/98oCwAAkHi7UCiSKRDU0oLj0qnOwdr1G/kKBJPLEYs2bM2PhCL03oOCgoJKsVhOo5PateX27t2OqswVeP9hcf5LAY1Gbm9v1MG+Tr7rtPSy3LwKmASx9em9e6rEyYiN8jECARwN4UUuet/HVLjZ0Zd76CtQ7Eiq8GKWpF1bWma5ggUwLhWe7MJy5pLtOaQjmdL9aaIfenCkCLIzoWJQe1oMD+VSoNCe+hQAVyjk9wpk1mwynQr/crvKlUWa2Y1ZIlIIUPjI3SoXQwq3Le3Mc2mRBAWkd4AAJk6cqCEHiNsBgmAajZZw48aVy5ednZ1RFG3fvr2hoSGPx+vQoYOJiQl+eq+8BkVRGIZJJJz5j2GYQoHHBVCpVB6Pd//+/crKShqNVllZWV5ebmtrO2rUKMLBf/jw4cWLFydMmODg4FBZWal57E+AAap3lNwABEFu3br1GWsBLBnnunisK4Qrz5HaKDNZEiW/RKj20J4XCIZ8e7ZlagFkF1X2mH+qVCAZ62W3d1l/Q/1auA0AUMIXB/xy+eK9fHMDvdR9E01q1D2aPRBg59m0BdsSMID17mh+Zt3wveefrNx/29mKW1whFksVliasPF7V5v/1MTdgfLfvNgxBGS/5GAZs27AtTZi8CvHTfD4EQOyvvoM98JQln75oZgSAIDDK0/avVYNJJHj4yvPZRZWxv/jaW3DuPuP1WnhaHZUDQSB8xRcBgx0QFF0cdnPn2TT1R7qMAJ9+BXU96iygs4DOAjoL/IcswBdK+y+LJuRgm14Infy3ZLNvelO6mp/YAmw96o+B3YmMD//l8nYWQAuxzEeAALAOBuTvPfT23hEIFBAKoQAFFCHq0VlvhhPz6yt8SYWipyXZ14NzNl1MxxQYi3KnSLG6J5tJQrfGlJu0IWfKIX4ZooBRUIm4OzGYMEhIFkmM6FZkbEpXNk2GbLhRIaVTbTik0Q6MO8Xyk1lSKfxugQATJ07UYAEQhHSIxWLt3LUz4fr1ObNnv8jMzM7J7t6tO4VCMTExMTA0rK6uNjYyotNpJSUlYrGERCKhKEomk0kkkqGhIQzDZ86cKSwoGD58BNeAe/v27Tt3bjs6Ovn6+nK53JKSkqSkpHv37o0YMcLOzs7U1FSBKJRhAKoAAK2gABRFP28IwMyAYcrFPX+ndtzjwUPU3wWvpVGCGqa3RI48f8lXf9SiMgLIFOiynTd3nEmjkCBfT5vvJ3t0dTAhhnrvGW/t4XuX7ucrUGzlZI8fA7urpfVaAgQwf1sCwDDPTmZn1w3fcz79+/1J2REB6/968CCjdMeSflNC45ZP6DLS00YqR+QKdNDXZwz16YdWDLRrwxaIZAOWR+cVC3cu6TdnRMdmuX2dvJ458aeLalRIj0ZeNMb1u8nu3ivOwjCUsNmPQoZvpRV5LYkiKAwQAIFDHXct7k+lkkr44m7zTr4sERIKARAEjq8ZMr5fA2lWmmVqTelUpwXQFCvp6ugsoLOAzgI6C7QgC7wrCkBkAcDzojWUk68FTUw3lBoLsPWobvbGmgLAOtvs2rVrkv1p5fOm2t9UPnvWxEATaenwP1XvaH2kuvItlqzV9FZJX+FnyITWFxFrrtL90gg1V79DPEk/LnUy7DSts1uPRtdr165dC6DRiEQE4AaCn2svVwAODdvgyUIBECOQDA96h+gIoq9HkikAnQwqJQiHTnpRqfgjSdjDmDLGjUknQTIFIkfwyGQmDUIBJJRjUgxCZaidEVWfClJeyapkkAkDk8pQhQLQ9MhiBbDjwLl82YFUcaYMALIqsrnRpICEHOCECRPULIAaLUBYT4/x008/MZnMgICA9PT0Q4cOOTo4WFi2zcvLMzY2kUmlhoaGTCazuro6Nze3tLTUwMCASqGYmZv379//xYsXp06eHDho0NSpUwEAKcnJZ86eRVHUwcGhU6dO169fLyktYdAZxsbGlZWVc+fOxRME1ogCEDIAWloAnzcEoN4t7u1NHuyqTVFhPPZgWaWkwa3YoiCA10H+xRXVA5afeZbPxzCMBEMOllwjNq2sUprxko+gGAxDHa0M7u4YT6fi4hFEaZkQgOLi3O/2JiWmFR9fO2TwN2cWjXFxbMed+vPl+zvHL91xk82k/vRlj6HfnTuxZshf8c9/OHzvj4Ve80Z2avR28TEqZL2qHP79+Wf5KmCI0PP0cmmTnlcx3dtxQ5CnMhgIW7DtxsX7+QACX7i3/XlmTwN9WmW1fO6Wa8evZqqjG+wtOP+sH9GhbR221McY8wdsUwcBfEBj6prSWUBnAZ0FdBb4RBbgC6Wj18Rcf4Snu3972Tyvj+4AuTEj6T5vBRbYtWvXaNI8wsdX+/m426/+P6E3rzqEVs6oDjqgmiP+XKs65NaedW1QOgEBEM6/2vMn8mcpoQAVHEBUIDKCK1+nK3xNen/v4uHZqEGbCgG8TrCJYg5MyJKJ6+opdfABBmNFQjRfqHAzodJIkAzB8kRIXjXGIkF2LNiABuULERkKrPRJAMMZ/Xj2cQgDEFQtQ19VIw4GVEMqqViC3CqUsCHIw4JuzCAViRXJxdJyBFL5/01LClhRUXHs2LEJEyZosQDodAaPVxwaGjpy5MiuXbtGR0ffvn27Q4cOGIbl5eV17969qqoqMzOTw+H07Nnz+Yvnubm5AwcMzM3NLSkpmTx5ckpKyj///DNt2rTBgwdXVFTcu3fvzu07MAk2MDBgs9kP7j+wsrZydHQUi8X3799fs2aNVCpVqgzWev6a4QCfPQtAvdnc7U3u7x6v1gVsuRAAlVx5dpaW8l9xRfUPh+8duZxRVS3X/PoYc+jTBjusndadw6qjnN8yIQDk4txvNSCAhWNczA0Y0365cn/nhLXhd23M9BeNcfnz0jP/gR0OX3y6tlkhAKkcWboDJ/Nr3axgGIoOGebby1qBoCKJQl+Pkv2qEgDIypRFJsEVQunXu2+Fxz7TVDeYN7LT5v/1oVFqAZpGb4DNXkEHATT7EugGoLOAzgI6C+gs8J4WWBt+J+TP+2+62MqUFf7tFwO61KaJfs9udJfpLNACLLBr166x7MUAroEAag78NRGBmlT0BBigdMo1ddLfpJmulctL5f8rz8AIDECNCKhE5wksQMUMqIUDMCyteqhx91Uu7qrU5W8x2ztAAAAAGQaUyveq+UAAwADP2yevGRsJACoEUIC/gwLc78exA9UM6gyDBAEEA6gy7R9NSUCQoPg7xJ+ajIQmyAGqIIDx44mEgER4P4DwKICoqKhTp04FBQVhGJaamkoikaqrq4uKijw83M3MzK9evfbqVaGHh4e7u8eTJ2l0Or1Hzx6pKan37t//YtAgJpN58uTJDh06+Pj4ZGdnP3z4sLKyEoIgJpMplUr5FXwnZyd7e/vc3FxLS0uvfv1EQmEdCYAaLIfQF0BRNDEx8TPWAmhFEMD2qEeL/rhBo5DSD062NdfX+oLI5Mizl4KISxlJT4ozXwns23AGd20bMNihrTGLStYmy7RSCOCHwG48vhhgYFtU6u8nU5uRBYBhII9X1fmrY0JxHcyFRiGVnJqhr0fNKapauvNm2CIvPRoFggCCYmk55Qu2JzzKLq8lTAHAYlDuhI1zamfw9rSULeA3pM4QdBBAS1sR3Xh0FtBZQGcBnQXewQI5RVWBv17RogNYmbKWjuuiO/x/BzvqqrZ4C6ggAFWyeeVwcaeAcDk1XP2a16p8cvXdfq136ufyVh/+1yH/q7z+Gg6Akg5QGxqgChV48pEggGZZnSZDAOPH4+RzlfsPIJiEy/tdv349JyfH0tISQZBOnToyGHr37t2rrhZ7efXl8wWZmS8oZArAkwXQqVRqO8t2VVVVz188NzAwcHBw4HK5T5SFy+Xqs/UlYolMJkdRhEwmU6lUkVCIKwiSyVZWVh06dJBKZShKACS1iQG1AgF0EIDWDmquQIBjV19MCb1EgqHzPw/37tru3+zrY1dfTF1/CQLgn599B3dtBkW9nWfT6msBqFgAT4qPB+OBAPVZAP4D2/dZfNqnu9XLEtHdDN7eZQNm+jj9Gzv8m2tRDDuVkDVzY7wmCjDQre3ljSMBgPacf/K/bdfZelRHSy6ZBFdWy57mVyiQOskNWAzKzsX9pgzqAMNvz0r5b4b5Ua7VQQAfxay6RnUW0FlAZwGdBT6lBZIzSw/GPIu6mTWgS9sxfW39+th+yt51feks8AksgEMA+ovVPH/ViRPu8CsfPdUBAhphAsr36x5NNfiYqokCaB5vaXj4KvK/Bimgvv8PMJBS7demx7IPzwL4BPat3wWGzaWk6FvabxjZ5U39EyyAcePGaWkBoAhKpVFpNJpAIGCxWFQqRSqVEWp/crkcwzD8NQxXi8UwjOcOUCCIVCJBUZRGoxHeO41GEwqFYrGYzWZTqVQMwyAIQhAUhiEIgqrFYnF1NYfDkUqlMpkMgiDN6H+1/0+80LEA6i9fc0EAGS/5g74+U1gqCvLttHV+H+r7UsfFUsXM3+Ij41/YmrPjNoy0t2B/+q9IgxCA4uLclftuC8Xy1QFdayAAvWm/XH6wa0LwwbvW5qxZw5x7Lzz9d4hPfHLBD4fv3dw6plczJQUkbmYIiq7Yk7jldCpBnYEgsGpK15AZPQDA+iyKSkovqqEeKTHQulaGILBkrOuGOZ4k/Gv56VfgX/XYKiGApPTi8NhnqVllldXyaqmcXyUFAHD1aXo0CluP4mpnFDjUsRn3079aEN3FOgt8BAvEzTMK7vggcaH1R2i70SbjgoyCXe8lzm/1HlluWF+P1NVlu30anbJGhZggo3WuD27MbxbTv8tAP6u6/IryZ5dCWbbDOnUb/FlNTDeZ/7YF/tod0k3vEAcuqIMCqCL/awQA6wsBaDyYaqEBmubUdPxraf9qOQDVi9qIgDr+P+FoKp+Or1Sv6O8716Jt42eSvx44tlPeJVdCbkQOsDkWXRVEgWGrKElwx/4h/d84HZlM9ueffw4bNoxCoarUGFW0DAhS+uoq22C4ohsE4bQNwpknpoW/qDm5h5VXoEqPnagDK/0KBD91VF6ike2PQHbU8f81SQBVuQBr/lG9jaBowvXrPj4+BgYGzWHOD9AnY/heiUzRaENN1wIY7NEuboNvow1+8ApimWLWb1f/uvKcSiFFfPfF6N4274ECyOTIkSvP5265LpMjXw512rW0f/0wgQ8+8voNxt1/6fPdOYzICPDT8D0X8IwALyOnYxh4nFPuamdEyAGO6GmdklXa37Xt4G/OohgWFeKTWyy0NdefEHLxdnrxja1jejiZfoLRvqkLDAN8kfSPqEcbjiULxXIIAtsXeP1vVOfMVwLHGX+pk0rWv5zFoMwe7rxmWjcuk9bq/H/85lPnpt+MK9C0rlEMW7j9xo4zjxutvmB0560L+jYFk7n7nd0k0e707d447lpTMrYP9PxBEkL4LTFBRlNPavfoHPLgRsCjOe6bXGLiFzrUG48099K+n9dvOpksAADQbH1X7do2v5tSKLIsNWJz8O8HEnKlAJA5rlO2Hdvoa6rMwVtbBHFB7v4nh0aW7fQm3kz9yXngFl5tBbz3Bp0Kwd3ti6avO8dTAJpLwJ6jW32VMbC52z09fsjQHuREVfuCe2GLvgw+VwgAzTVg77GtI2q+ioK7YQuDQs/jI6W5jN+wc1uAs6aRGl0EXYUPb4E6S0kzdR399YZfZnVvTIK0LgQgiJvn7p+1PPH8fIe6Gy/jePA5i+XL+jbW3LtN650hgLh5Rv7Ha/rgOHhNWbXnh3rfEdXngoQtm4pHhIzv8G5jemNtQcLvG4t9fxivZRllfR0E8IGM/PGbuX32t56V35Rg7U0Cnn/83nQ96CzwiSyQ9Nfi7Cp2P73tFEjcAAqgigdQcQJqJQDUEECjh1TqEy6NF3UO/4mJavH/Nfz/XHnP54jv5FnfwG8X+Vc2s/bsfaQg43eJmxiuI3L2XtYk5lY/pOF9GlPbaRAptwdc5OI9dnL7OnnaNRtFMezK5cvV1dVdu3alUpUTqfHvCXEAjQAB5XXavgIBAuBjr/lXs/katYUaCEZFy6iRaNDUYyAgGPUF6sd7DMOePn3K4/H8/f3fxxwt45ovN145FPus0bE0EQKAANg6v+/CMS6NNvgxKjx4XjJi1YWi8moqhfTVMOcpg9p3dTDVlPp/S6d8oexeBu/U9awDsU9lcsTcUC9hs1/7ZhKiT8spH/T1GR5fTKOQTDh0oUTBF0rbGjP1GZSCUhGHSeXxxSwGhUYhUcgwi0HJeIn7RE5W3I5WBlmvKh+8KLUwYsZtGOnUjvsx7Nz0NgkuwIXbuQG/XBaJFdsW9P3fqE4r9iRuOpn6JjeZ4P/7D2zfGs//Ccu0Mghgy6mUpTtvNXFRt87vu6jRr3d6qEffR99nRY7X9Hqehw2cFiHJBgFJSghAKuAJcKKBulxf7fxzu/gHa1xB4X4fl30j659wiuIWj9hvujpkgZcDB/ASNkzy28LZmh4VYApyd/rMyAjY+s0EVwua9HnEnKGLE6bEZK3rrtG8IG5er+BH3AyXEDUEgLtwFjHRQTVHiSSOqVED3jjvsJ/zD5ytsXsCbEHq3kk+Gx2iMzZ0JwMgEvBEmlMoipg48M7CrMhxHFAY4ecSzNkes2eiA0gPmzR0k8PprA24jg8vYrRzsEV40hZfU5I042jggKW0bXnh45lNNL+u2kexAA4BPFFuDKmAl5UQOi0wghPy4HIjh8yaEEDuTh+fu19d2zPelAx4h/1GC7bWsAN4EeOcg521duO/n8X7QAAqzoJIkPswYvH04NQRkVogXc2w7gbb+aSuS4+a8oEg5HvBdkNTQ5Rf1XpFBwH8+83wiVpIilrXS7SmRGFpEpj/ibrUdaOzwMe3gLzs6fWokBx5dw6ssbFVQQB1u2/U22/6aDXc6joedj13W47pQQAd4OVl3nFYU5rPrkLXRMZ3RbLzsWbgMDc6QiMgFmDUFKPusZPav72yQCC4efPmq1evuFxOXfXFhq5T52ioo9NYp6Y6q1+jg1Qf/r+hJoYBSFxdzWAw+vfvZ2pq1oQGW2iVhy9KB319hi+s8zRef6xNhAA62xieCx1ubaatxvfJJp/PE/ZYcKqovBqCAJkEk2oII40OAMMwBMHwcHQAzA317vwxrp0pq9GrPlIFoVi+fNetvReeqGQ6lSShOhgXcZeo2fNqpj2BjWEALPDr/MtXvfRoWgehH2m8b2uW0DZ9ls//I+qxl0ubbo4mI1dfUOZorHMVBAG7NpwhXS0XjnFxtOTiPJ8PeLP9tPNuZRCA/bQjWXhiBuDUjhv760i2HkXLXJXV8qHfnn2qzPHY3oLz/PCUt9szbp5RICuqcKNXbTVFamh3P97GDZJJmxpmL+Nu/4kJj2Jm4Qfs0pPTLRaZ1W2hgS7vrrDwERxogEKMO+17vDWP9AWn/O12eEX6RfgTnh5epCenWsRNKds94u2zSQ11HpixrjB8HIEO4B5LwtLCSNWfGtfeWGExERzL2+BFVvILnv9UeHi86prtnh5JywuPjKcBLc8tLsgokHO+UIkO6EqzWaAWAiCGoAShhiQlLnvrMfgbAgEEEZPswvp+7ACBfwEBEHO8scJitGBP8W7fZv6N0EEAzbbt37VjHQTwrhbT1W8tFkDFRVVPdlaU5kplEm1vUxUCoBm4Wm9ahKY4SugIarwgXr+xYHgWwfqn7LgbouqORGawjSyMOn1F0n+HoK9iMbYjTZhbXC6WyFrCEtQ+zJNgNpvd1Vw/qOMbz/81ByyXy0UiEZ/PVyjqktWJGP1at1+l3tjEyarP9VWZGRq4THVIiQL8f/ULmUxmc/D/qRgKTey45VVDUOyvK8/XHbmvzuLe4Bjd25s82IVLMxKlflJAEgy52RtvDPIc4Na2eX232095G449THj0qoQvfld7m3AZ3l0t10zt5mTVzOfnpQJx1K2cyCsvSgWSZ/kVEjkuS/n2wmVRrU3Zxhy6/6D2Y/vaGeq3IH4xhgG5ApHK0cIy0c6zj+OTC/N4VXyhjEKCHSy5np3Mh3az7GJvbGXKopLxHKWturQyCIAxfI9Ehm8vKhl+dmjKmVvZCY+L1Avg3dVySNd2jjOOyhT4jVCPShZdmP225VHEBZlpubXSuIXO35pGPVhT/KYA5oz1Hp7p36t9ZjxMYCYnpnCD5jm+dqeKc0Fmcxr0n97okgsAACAASURBVDO2eHrGz0+Prjl0zA4b2CthfkZk98M1h714W03zPXgRfs77vR/Gz7dS9Y+797xtZdtV0QQ1o8Jhi5+dEx+sdCCO+vf7PIifV8MvSA51/oK3rWyrN7i7wmI0OF64oa/yOkGEv91J34ZPR1v1V6CVDV4bAsCRGn9whECX8DCQoPXnlJEb1r4rd29bqAoR0IQAal7zgp19wtTBJcrQkgxNyQAF79w3kxYdTRUo8NbmH00MGUADhXHB84IjkjLwNzmu8w9HhTQUNcA7v3jSwohUAV4nYHuAZPo+NZqGR53MDT2XLQVkU68l28K/8ebUc+y1AYvsMM9uEQE41yY3rK8/OBhtvWN04OEMgEeyOKji81m1qBaxory9Ps4nJ6THzjJ9y5gLzy2etihCFa0z/9jNEK/CMM9uqSFlu4nvTO1ocXsusz62uFilBSBNPbxo8fqzqTylrUdsiDwQoIod0LAbxy1gm78kMFytBaCxQBZeyzaHrxr8YWMuWtlm/jfD5RUXFuc/dek2qMFGGoUAXuZlCSuKnLr0/jdj0F2rs4DOAjoL6CzwySyAoFhucdXNtKIbjwqVp+ANFGsz/TUB3dQfLNlxQ1PpnUyCh/Ww7u5g0saI2RL8N5FEnvWqKiWz9FpqQRPNyKJTuzqYdLE3bt+WzaA288FIE8esq9YyLdDKIACvJVE3Hr8iTBk6swcMwyv3Jakt++vsXgoEXXXgDvFOP1eLa7+PfpvdcXf30U95kWpyuyAmqNdG1+jY+Q7kNxxdiuKCOgRy1I4xACAvbKB7xPg3q51JeakRX/utKF71IHZWHUkwhTTj6pqgqWddjyRvHazEwBQZYUNHp36TtNuHU9fTywh19wwrBlIlAQr3K/Zt8LWtB5vhnlKt96KSAIgK0GaJ49XOfqViMdQDF/BPTwYocQTeUT/npZJlpw4vcEgJHe5/NzCxIdWDlrmxP9tRaUMAGuuVu3Ogx0YrPAykA036/NyKyYGpNUvWEARgTUBLEZNqWQAa1XAszP/JrKiDC3qYAUFWLt/K1YEJgCj1XCLdy8uBQ5PyTi1ymwPCi3d7a/0GJa2wG3HS+0DSttGmNFHq/umTVlzlqmQ1cITr5OBTx77uawp4Cb9N9js1mICi6pT/s3clAFFVbfu9d3a2YR0QFFxRXFAQFxRKU4pywVySlLSiJHMrNctMKnEp3M0lNf3SyLS0MLEoLC00UAwVFxQVBBVxZBtghlnu3Pv/597ZGHbTDDm38pvl3HPPec69fvM+53mf15oCQGYc4r2IlsrfFBK8Q+3jPTV+/cSuEpFUJi0yWvQhoc3dz0wSGPTIZLydnThFVu+YlSlzekVmvZL45ez+HqDILyj36eUrsnyIUI7MHMXio8kz/UV6ecqHEZHbc8Yb2BbIP56k6Bjm7ykCZdaaZ4Z+Z4Qx472O4d+G7UrfMFIm0pzfMfGFBakuBucOtED7hyd+Mz9UBvLjqyZGHBh+PHOR32N7rz7UiRV/08OVvnSRP6lzxA6R2Hqb7uTB5QOqFtWXCHDuxPc9C6by6KpL3VO7B3AcJz4wAhgBjABGACOAEcAItBYEWhgFcPZ6cfCs79u62U0f1TNqeJeh8w5eyi8zrVV3H6ejqyMSjlzddPB8YYny5MZx/h1dGlpJqw18RVJMwGr/346y1uV1UwDmrUVzv5bbsNaRDOdqJhu+ZPfmGf1MY0FhRixy5+P7R2/eGjfOl4vmc9YFh19fwuU8W0d6SoWcEsukIo0i588VMZHbpevPJ0axVn/m4/yywCEFnxo3MA0UwL4oK+PA1Hc8J8I+Y+5D1rKAoQUrLDIUzDuuKAEhZ0tE8AcZAOAzPTltab//kFintTyh1vO0uDE0iuw/l82M3OG1NXf3eClSbdRMNmH181yI3mwKAClK1vRrJECt+xlJmeUSSZmdLMHijsp4z3OKbXL2Yn/DrA7HuLxeh4LGPFpKI7+Q8M7YBTmvH01b6M9xFsuCLfNuzBxWDXkO8vjIeb8O6wrzmFEOztp+aWcW1WAgLCgAFLF/Pd78+CDRkElwUWNdLBYlZY5LpNpIE9R8BjMWeE6R/pS9qI/h3KRpLtOckws/aUg/1Fpv88bnfXXvqC76JAC4TfYXDT/o6uZheU7ulbOu5168JnoxMCLWqq/Th5YHVS4GhtaC3d3Bf7drX9vMtfGr4xYYAYwARgAjgBHACGAEWi4CLYwCAAC1liqv0u5OubL+exTnx73S/7Vn0T7azuTLi3ee8nCxmTO215Swro52QnGjCpka9brkCREDU6ed2TqCk+bWGd6grcWcD0w7jdy610sBcF9rFPlXDsROXHhqwsHsJZaJ9JRGcfXP1W9FbrJbn30gSpa+oON8j+Rjczk5cS29t+U9lrNmYPChqZlHp+fEuERytQp8P8pMG5nUuApAuX+q93Jfc2jXgApAkTJr4NSMp7d9s6S/4tCyN+YkSJfU9pBvubd+Cx15zYoAPqGvLjG45dfgbtjJKfdHeq8OZfUpzaYA0MY77LWgkwxwFaZuiovdeOyKXA4yT7G80N2wvW9G01pZYPEooa9is62AH1/7KjUrAviPXxgf/zqX0VA7I8biE4RA6jxW1INSYAo3GKw06hkzugpYUBXcuCwogFoNLK+uyNmzesGG77Ly5ApbmUwtl0ewXdVeBdNfMibizxIAY1WOFno3PsJha7XanIMxPbVfonwNaFva/+cOXXo2PB6Koq4mTvXT7AGAcqJ9adDBjr5GNuoRzgRfGiOAEcAIYAQwAhgBjMC/i0DLowAAIHrV0Z3JlwHg5We6TXii04QlvwLDfLM47OeTBZ8nXfx/bf6r4d12zB/aOJLJMS5vex/NXoR+Btb5Ax0ALMrvaQ5M9Zzlnsi66FkcjVAAXEsUTvD31krL566LhPe+KywKoVn0bhIe17ikIWfbw1SrQGQrkyrr8gIwBULs+Win9NgMlCBt6K5OL4CCDSVbw9IXeI41WAaitlTOmiHBJrVz49jiFg8HgXq5oX+BAkD80WzF0uRdr/pLkSCkTpqsEQrAMu+gPoTqMS9sjAIA+Y5n/L4bn538er7ZxqL+Mf8TCgA9R98O33s4LswTAWFelEYoAM7R4OHcGa2y18zkVYGl7wJDnxW81ueF7Q1jcO3S6c5nkObiBhFi//QBF9cHVEWiVSKPJ40RwAhgBDACGAGMQMtFoEVSAOM++uX747n/H57vW/z01kOXfj97CwBCerR5J7JPxOKfAWBsSMcDHz3T+KpYegFQGkWpZem/P9/xW+37y8HXO5jK76EAY9OQWqnLSDK9KayxX/ZJ01ymiuqiAK6uCR54KOrM0dekNSoP5m+NCM+bl/3JEyjf2Up/T2XE9grPNzv/myZqJVJAwVjKNDYdmjuo1AXeYyzypY2kgIW7IQpmjrD2hDUkEgYWY6oU65Ybv60eaov65SEPNBGgTocLK2kAenySZta681NmuUwVW2j1LQpnZrznGZ4Xn7svqmETvPulAEBzINJzW1jm4ivBr0uTOWqv/jFb6/y5ZbNKBEiMMvNl7OPD1vWwojlQwY4YB05QkDLHZarooNFEk3Ml3DWKzSZAC1SwKnfvJGwB+CAfkaz0n+D6dpvAxZ39ApEN5N3CgrQvXKpSnPmF1bTdXV6goMtL3QORayBFUVk/zKH5dv4j4lq6OfaDRBD3hRHACGAEMAIYAYxAK0OgRVIAw+Yf4sL+ldOC75Qq1+zPAoCRA9s/06/drM9SAeCpPm1/WzWq8aWsoyKA6aRaO5xnlwUOO/9+7t7xVj/g66wIcDph2W3/qJCuPi4iUCpyDs4On5U6/nBu/MD8pC1HpENG+Xdk8/oLTm18Zcwau/XmigDG69eI9OQpCUfcQ59BvWkUOd+9HTHn2KjknPh+taxAUUHBd0TIEK4DZG2fGL7SZ9f59WG2hk7Rt0t7Hc1Y5G95omJ/ZMcFos+St73gC9mbJj6z2md3NrInRF5osVL2cxFfw7qX7eiHptA4rrjFw0OggQyRGnaA8pTFz0UeiTiaySbe15MIgD6fqt+VvXkkuqlrWAYo9k/uGFM0N/Er5F2nKLxyl+/vq9kUHLQj9MDR+CFSjTx11Utj1pz2rZUIAIDsADOiDyLPP5EyJ2F6xJzDFnaAQbGi+Ym7Z4fKRBpF4ZVDlyAq3FqMfd8UAKA9/wQYceq83zGDyyAK6esZM7rzY+6+lbhvLppi/tW7kj6+Mms7QOMjoJenxk8Zsy6DU+UgBUFhfOa30T48Tc630yJmJcmNkn5kB5gRzXr+iTRXE6aNnpNkaQf4kWjugd3zB6LZ5189lMOLCuv18G6WVtdzZsq23sVv82iV1cyv8EZ7PLtLKn3ExZNa3XrgCWMEMAIYAYwARgAj8J9EoEVSAP3e3H865x6y2XOUpK4bc/xCEU0zX6XkZOWVllepASDI1y1js7kuaP3Io/J4s90t3cXqowDqbYmCKLtaPeTtj3lt8aGzqGIYgEjWZ9T8ZfHRA6UAmoxVE2dvTs1RsBeS+oZOWrR+8UifWj57NSI9ZUbs6ClfcL3xpf5jF8V/Em2o9mY9N1R1bMrSJDkFol7jN2zfOt5cLh5pBFLfzE5+3Vr+iiqfvRKbVAgg8h+/buvWFwz+WIrTOxa8u2y/oWRa6Gsfb1syAktnH/Fz3KBJhCZnz+yY+fuzmlQUkC1PcTVh6tg5aOmD4jN/ia63KKDUd+63aYuCIGf31Ih30N0FniOX/G+mZuZs0Td1KNtrFgVc4rNigegrQzNNdsLsmbHcTYXu/4VbE19/cBQAQOo7nmN2+scbCl6gizQ0ZouigNIuc/elL+pXs6xGzaKAW8MuhadGsN6ZitTYiImbziOg/ads+3LIocDk8QbrAauigIt9ln0g2otUAKy/5p7ZMR/sR+USAaRdQhdtT4zGFMADeqT+/nld39K36+vsJhPkOu4PicTmAV0Nd4MRwAhgBDACGAGMAEagpSLQIimALlP2XCvkYmiwkwjC+3mTBCSlF6g0Ou7Dzp7Sq7snNWlN6tvbb9LJABYi5yaegZthBDACGAGMwINFIO/qhfanAgigGuj2rM1bfZ5f+2Cvi3vDCGAEMAIYAYwARgAj0OIQaJEUwEuf/JaUnt8A1iMH+nz13rAmLkbGex0nKrdypfiaeSiSpgWs7pV8dBYuK9VM5HBzjABGACPQTARomr5y4ZRWg6ReAMDj8bt0DxKJxQBw7pvJvWlk9Y+0FqTsQpv17Xs+pSgp1P29qCvzE/c5wxNXhN+WOjoDwPUrWVUVpdznBEG269jdydm1mcPBzTECjwaBmzdvlpSUqNWGB6EpgyBJsinNarehAf3TlIMkSalU6u3tLZFImtLe1CY3N/f69etKpbKBs+57/HX2SdONT4kkSXd39969e4vZv2GacuReuFhcUKDTGfaiap1CNKWT+2rD1HsWAzyhwNnLs72fHzZAuS9s8UkYgccWgRZJATy2q4EnhhHACGAEMAL1IHD64IdBVUssvzzPi+wV+Q1N0/p9LgK6nPsqx/+Eb69B3GuKouTfDvBkMrm3f3t903dIZFb6T/7XR1j2oxa25T+fx+fXslfBa4ER+C8hoNFoEhMTNRqNI3uYhkYQdYSXpg9rv2h0TgxjiCoZQP8gBs34idVr01udTlfOHoMGDerevXujl0BsnUazfft2lUp1jz0sZ1Hfa5azu59Y2nL8NSZTz9SEQmG7du0cHR09PT3HjRvX8HRKrl1POpREUTqb4jJJcRlwI+QGiv5E/6BXxj8s5sB9ybWv6yLG6N64ENxicKvC/Y/F8nCTZP9jX6IvNfa2ajdnylE6PCSkfZ/eTVkX3AYjgBFoDQhgCqA1rDKeI0YAI4ARaPEI/P3zmr6l8yyncUE8ree4rcX3ilx/bcN9Xs7zdYy8YtnmZNKaAQrDWRn2cf1Gf5B99k+/S8OAMWcNyInurpHnH+xOY4uHG0/gv4fA77//XlVVNXjw4PqCf2N4TLAHiioJgiC5V+zBfVFXFI1iRqs4H8WRXFBZ60V9pMDt27czMjImTZpkY9O478b27dtzcnJ+/PFHLgw2h8yW4bPptSlSNlIAtWdBEGDBVNRNW5hmZJqC1RwtP+/UqdPTTz89atSozp07N3A7fBu3nC4uaZeSimaBBBcmmLlpIfwNsBsYASM7YFgkIwfAkgQWF+IC/JqBvXkCNIPUDIZon1s/mltF9CdteMV+Uta9y70ngl99a/Z/76bGI8IIYAQeDQKYAng0uOOrYgQwAhgBjEBzESgqLKB0WmMwQ7Zp254kyaLCAo+jrN8iQKkoyHl8hmW36b/sHFgczX2SJno/ePwyACi+V6RWVZmaubm35RIK8IER+C8jsHv37kGDBjk5OZkGWeduuTna5PMIoRAIlAWAwlCGIfV60NOWu84MtwttCDUJhsdneAS394z2kWkAigFKy9A6U6xpiEnr0gUwDPPHH3/4+/v7+jaeILl27doDBw7cu4fcnU3ERMNEgGn/3Cr+t3xbp2DBrGswkhq1KQCTIMCSFJgyZYpUKp09u97gufp6bsLhpK47v+VrtYD4FjbmN/xnoACMFIfhKzMjUEMsUMetZxgs943hDc1xGwZexvzSFPJzXyI2wNAIvWauR40NGz3aqzd2oP0vP+J4bBiBfw8BTAH8e1jjK2EEMAIYAYzAA0fgzu18j6PtuW5LxANdx6dZXuKv5J3BRgogXbI4eFyNVII6B1NerqAopBHg8/mOjlZlYB/A8P/8K6OiqurpIYObnp1bUVGh1daXYwx2drZNz1h+ABPAXTwKBBiG2bZt27hx4xoVzBMo8hcBj0cQQOoooqKC0GrBxgakUqRGZxhEB+j1wKXEE0AwwJAChsdGpppqUN0B3V2G1gLwaJ4TLfJkxPY0jwSdDrRaNrY0SANMMFhG3WfPnnVwcOjfv3/DIFEUtX379nXr1llFwY1oAeqSANSWA1iMx/Cybsl8XXSAed+dDbLDw8NdXV0//PDD+qZT+POvP+bn9lq/0xj116AA2A9ZHYalEMCoCzAmChgyB7jlMB9mmDm6hZ2EQa1hFfBzO/9GDQBtiP4tKYAbE0b27hfkH9GEgtmP4vbG18QIYAT+ZQQwBfAvA44vhxHACGAEMAIPBoFXFm3cczyP/d2r53pEP5QJq5R+mmD1suzPa5IB0tNJfHTdtI4dDMKB2kPpPWlpVn4JAPh6Sq9899GDGauxl0+2fL0w4TQAjAxoc2jjgiZ2PurNZUnniutr/OnLAxe8PrGJXeFmLReBzz//fPz48fVSAABAkiAUglDIKy3hZ57hnTtH5uYS9+4RGg3Y2jKenkzbtky3bkzv3kzbtkDTBEWhqFLAJ0geUfw3UfIXWZZFVN4EbSXQegCS4YsZsYde2lXv0l/nHEgLnUGnAZ22ZtJADcn9xYsXJRJJoxQAAHz++edr16IiHU0J+y3bWDoC1GcNYL3tX2fWfEOKAE5hzwwKHuTt7R0XF1ffbXPrx8NJhTdrUgCkIbEBDY405AIY5QHcV0aPAJNfAEfGGNwCLB0AjNoEc0qGQfxvlAEYUwEQNWMp/rd4h766MWFkr959+kx4vuXe/3jkGAGMwANEAFMADxBM3BVGACOAEcAI/EsIaLVa6TOL1NqGCgHWN5Ttb4a+Nnlsfd/2ejHuQgGqF/BPKACKovb8kMx5jw/q29O3c0fucsOmLf/9IlI+A8DdxEUytyZVInj8KAC5/N5PRw16jZHDBru6uvxL901Lvow1BWBykkPhIwN8ASMSkaWlgvR0QUoK78wZ4vZtorSUUKtBrwc+H7EAjo6MuzvToQMzfDj93HPg7s4AQVReJW//QN76g6i6SlBFQKuQ5py1k2MPEUM402IfStZf5z1S59KXARFotWy2ueGwVAE8KgoA2YLq9QRB8JD8wfzj1koG0IAXQJ3uAIMGNYMCMAoBOAoAbf4TKAujhhGAyRnAYNVg8gPkvjBZBprHXYOoMIn7jZoAq+R/ZAhg3Pw3KwUYhkYUQJ8+fcZjCqAl/xWAx44ReHAIYArgwWGJe8IIYAQwAhiBfwsBrVZr//T7Wp1h/79Zl936xuBpL41/qBRARUWl04gPaTZK2j7rqdciDfrbvQd/mbo2hRt2a6YA/jp5evDcr7klyNj4clAA9ipv/Ba2ogC4eBGdxjAgEIBEwsvJEX73nfCnn8jLl4nKynp75POZzp2ZgcF01CxmoIp35jOiKJXQFQHQgCJW9l9OOsMA6AEo9JYhnPTSXtqO4zQ+o2mBDDQa1iqAu765Ll0zKYA1XITcVC1AbVNAo5egRqPR6XQkSYpEIh6PZ6r8ZwylDUN8VBRADSdGNGO2TKNRD8DG/hbxvyWshpx+cxoAS9AY9/i53ADLLADOC9AsCOC+pm+MxxRA448YboERaD0IYAqg9aw1nilGACOAEXh8EGihFAAA3Lp9p8fL65xtBXmJS5u4HiYVQHcv6ZmE963O4vP5La6cAaYAmrj0ls3qpgAYBu3w29jwz58X7dghOHiQvH27SZ3z+cyYkRCtJiQpINcbIn/T5r+JAuA+YVgiQAt6my6aLi9rukyk+R6EVm0wDvxnFACXCdAUIsAiBcCcAUDrkft9UFDQ4MGDS0pKUlJS8vPzbW1tLbmJptgBWroAmOogNEsFYIzzWRUAkJw5oIHjsKjFwL6siwKwrndo4CsMAb8p2jf4AXLKf4MsgG1j8ADgXpu0ACwHgFUATXomcCOMQOtBAFMArWet8UwxAhgBjMDjg0DDFACfR1J6owVArUk/EBXApctXP9t75Hj23fJqSuYgGu7v8fbUCA93GUpy3r3//PXCzUfyuCsP7+nWs62Dk4Nd7JyXk38/PmPDz7n3VDtmD315wsjd+3/65vcLl4uUfJLo1sZ21MAuU8aF1y6oZqIAeraVnt9Xrz3Bh2t3VlSpAODZkN5t27h/uiv5dG65nYgYN6jzW6+Os3QfvJF/c8u+5N/P3ylSaB3EvKCOLq+MGjBk8ACapheu3M4N+8XnQorulX26J7VcQ/+wdMr63Qe5z3t1aftq5BgTqItWbVdVawCgi7fHyKcGrv0ykfvqw1kvHTmesT0po6CMcrUlRvXvOHPKGG5qi9fszLkp//bUXa7lpGAvmVTco1Pb1yaZu3187tQHN5O6vABYhwuJhH/linjTJuH33xMlyMai8YMAsAcYANCF/dMJQGcM9U0xv7kwgDEpQA+gBlrcWd19mrpLFE3YEToNW2rgPlUAa9auQWJ5405+o1oAiqI0Go1er+fz+WKxmM9Hxh86nU6v10dHR7/yysvXrl1fvXp1Wlqaq6srt2/+//ebXs9Uq2lKBzweiESIMDHY65kk9oaW7N45p6owWO8x908BmKoDcDKHml4AXI0AswrA4BBgcgQwmv8ZZsANDG34mzz/rEo1cjv/rA0gzTY0CAGMZQIxBdD4M4FbYARaFQKYAmhVy40nixHACGAEHhMEGqAAFkT0+HDm5KxLV55d+E25ylBE0HLa/5wC2LjrwNtfnKDM2dCoe1c70c+fTA4K6BU2bemRi9aRmKezze1Dyxav3bUtJefjSUHTJkVMmL/++5MFVuvR09vx710LrYoFmCiAbp4Of2yeaXWKq4sLpwJoM2pRUSmiAMb0b3sk626V2lxEYEyQ5w/r3+FO3L3/p+mbj6o01jYKO2YPi3r+adHQd7lmUUN99/xxlaYZO4mo5KclvScvvVyItOXOdsI7h+K4EWZdzO49bRvXfuXU/iGB3YLn7Obejg3u+H1aruVQu3s5/PbZDA93mdtzi4sV5qKMXJvnArwOb5z/mNydD2cadVAAAIxYTJaUiDdtEn/5JSGXN+nKBICEgAAG2gOUADgDPAvgUBcLYKgNaGQHUDwNUA16B39VwDsa77Gg1RI0ZcEAQLMSAdasWWPa/De8sKQDjD76JEmq1eqKigqRSOTk5CSRSDQaTWlpKUVRDg4OBEFQFBUdHR0TE3Pt2rUVK1b89ddfbq6uBAEaLVNRASSP7+JMiCWgUTOlpUy1mnJwoCVi5JBgSGIwkgUGiz2zBd8/oAAMQb/BDtDCAtA4QyP1YdI/GHIB2CW0cASsaVporPVnqg1gsv03fMIG/ebsAE4dgO0Am/Rg4EYYgVaEAKYAWtFi46liBDACGIHHBoH6KAChgFf20xJutzn6g892Hq0RhXLT/4cUwI+/HItYYtgSH97T3b+98+lr9/68jBz7vV3F2d8sjnhrTX0UQEVFpZ2dLUmSiclHn4/7kTVxJ4b39BDyiSPn71J6et/CEWOfG2a1TA3bAd7e/65nGw9LCqDOVT4aHzlk8IAjf/z1zAf7OZMCyyOoo9MfW+fz+XwTBWD61tVOeO+XTzd+uX/W9hPch4c+jBj59JD/r5u4dONXi7/JBAAhn7y5f2Fu/k0TBVDnGJ729/hly7uYAri/x7A2BYB2tAUC0d69klWreNnZTe1WCNCDhCEMFDGGnH9/gN4AGjbCtwz7rSgAU0aAjtR6jVL2XUrZdyI1SjMFwDAXL11qekUASwqgpgTAoPPn7P0qKipomvb39w8NDe3Ro4e9vX1lZWV2dvaff/558eJFmtaLROKXX345Jibm+vXrK1asOHnypIuLi55meCTPx0cQPJDXszstdaCVVZCdQ/x5As6e0dA0JZUyLAtg8DKo0ybgvlQApu19VvBv8Drg3AEtagGYHRCM7EddRQE5UYKhCgA3VIMmwOABYG3+x8X/FkQApgCa+lzgdhiB1oQApgBa02rjubZWBFKmu8R2z0ybVW8VtIcJTEqMS6z/6bQZHR7mRXDfrQ+BBlQAf2+ODuzdk6bp4KnLTuUib3+r4x9SAD1e+OjSbcX//1z/ODIwdtZLXOfPTP/016wiZP43Y0jk6OHliooOL67ikhHWRodMef4pkiQdpVLTSBat2r78h0sA8EQP9z+2Ep9E7gAAIABJREFUvQcABTdvZWVf40Jrq+M+KIDtM4eODQ/dtu/nhV9lcL19MK5X3NxXAyZ9dDYfDZ4kiU+nDHh57PBbhXdXJqSsnvuih7tMq9VaUgAjA9tMjxhoZyt5IrhfRUWl15glVax2YNJgn6/j3wKAfi8tOZ1bhnQHrMog/fQZEwUgFvC2ojEMKbh1e/rK7ziKhDX/e6VzR5/T5y6FLfyW+yRl+QuB/t2EAqGdHcrfxkd9CNSmABhbW96tW7YLFwoPHDCo2xuFj0sBGEuAJ0AVywSxbn8QAmDLvrZMBDBZA5g+5NJrNEAL2lX3nlntOxNVB6CNipIHRgEYtsZ5PLKiopIgiAkTJoweNcq3a1cnJyeBQKDT6crKym7cuPHtt98ePHhQo1G/+eYMEwWQnp7u6Oiio8ghT0pejya8fdROTnqhgKAopqwcrl0XHk4i9uzVUjqtgwPQbNa8SQ9gyhHgPmwiBdBz/U7O/9+Y8k/SWi3BMKRYQpDoQ/SWIEgej9HTpEBAoBQGM83BVQRkrR1rHOywasb/hh1+k1lB7dQANg1Aq6VU1TxbGyBJhtYzDJM3YaQ/LgrY6NOBG2AEWg0CmAJoNUuNJ/pYIJD/WXDgRzmGqYhk/hHz4z+J7mcOK+qeZE0KQJEyPSAyd17a4Rm+NQuo53wbm+Q5b25IY901D8lmUwAp010iDaEBgNQ3dNKibR+NlFnVem/eGHDrxxCBBiiAPh1dz3y1aNvXP8Rs/rPOmf8TCuBabl6XlzZw3cZN7udsL+Fep2TmJp66BQDjB3h9t2a+SqWShi/mKIDtM5967UVDRQDTeDbvPjBj63Hu7VM93J7t1/G50L7du3Wpc8AmCkAo4Hm7Wz+hJzZO54oLmhIBQrq6pe5EroGWKL32VMfF08b6RK7iLvHq0A47ls62upwlBRDU0enkrg8sjQZnfLxl86/o7x87seDuoY9Ky8p9IldxgoLDHz//3PAnLCmAFVFB702fzPUvv1fsM+FTtQ4FissmBb4/46XTZ871m/kl9y2uCNDE59OaAiBJ2sZGsmePZOXKZkgASAA3gJEAKos9fy1Ad4BBSORvMAXgSgPURwdoAXSE1ntMVb+1lI07qTGkdTAMc6mZKgCj2J+Nf2v5AlIUVVFRMWXKlFdffbVTp05VVVUXL16Uy+Vubm5dunRxdXXNy8tbu3btjz/+GB0dPWfOHIMKID1d7OhUVk0/OVCyeL6wc2ddzhUmv4B0dWV69KAdHan8fP6XX/K/2Km2saGEAnPRAKOpgXGvHSA4ONjHxycuLq6+Nbr14+GkwpsGCoDb8SdJAtEKNE8kQoG9kUYhBQJgaIJENQtZvsYgDzCG/0YGwMQEGJQ6Btc/Nui3pCsMqf/m/zFXAaABGNJGQqs1erUGSPRTH1MATXzKcDOMQCtBAFMArWSh8TQfEwQQBXBpScmWMNAo5Lmpy16amiBdkvnbjIb39y0pgPwt4eEZr/2xbbyMD/LdYyIU643qAHnCOL9Yv+Tcpf0eKFj3QwEYNAtKRf6ZhDlTYrNG7M3+LEz0QIf1kDvLWOD5RVjh1rCHfJnW3H0DFIBvW+cr+xav2b5n3peGDXAroP4JBXDkj7Sw900cVR0rMLCzU9qu2EYpgKqqqn6vrLxcWGHZRXhvz6/iXnV1cbHqt4l2gCYKYMpgr13xhrx6t+c+KFYoUcw/vPMrzw0MnZvAdb7v3fAXRj/TAAXwwXj/uLdfsWxw6fLVHtGbuU++W/hccVnl9M9TAcDTSXzzx2UkSVpSAOe2TfPv4Wc6PWDy0rM3kD/CtOGdt348A1MA9/HwchSASTDPiMVA03bvvSfavZsQCpHTXUUF2tSWSlGae3k56MxmEIbL8fng5gpeSuhaCXfYIF9iSO8HH4BwAJ4zMC7A6EFfCLQaqQNIlggweWvqOV7ADjQSStpFOeBdjVc4qTLcxvdNAdRnBHhPLu8TEBAXFxcUFHTz5s2vv95z9Ojv5eXl9vb248aNGz9+vIeHx8mTJ5cvX969e/f58+fn5eUtX778RHpaV3dPJ0ZUxtP69CY6+/DOndPl36AdHIjQJ3kvRek7ddSdPSv88EPmrzS1u8xYdq+ujIAmUwA7jI5/qAQApaj0mvaS0NX1zv++pqtUjJ5uEz1ZX6XSFd5xGDyg7Jffq7OvEgJWCECSBImSBdACsYIE9JYkTcn8HDPC6PUMTQPJmgjSNM0lMJDoWgzNGgHS7CcEoVdraI1GOqif2/Mj8tdtURfcJm1tAOi8CaOwCuA+Hjp8CkbgcUUAUwCP68rieT2eCJgpAG5+hTvCe33xdHra3Lr3Dg0g1JMIoEiY2HFTyMNOEPgHFAA3/OMLPCMU2+5uHdmChACnY/2eubuhBFMAD/ExbIACsBEJ9i0csen7v5Kz6nZH+ycUwJ9pGU/O38NNLMjHjs+zVu9293bZsWxOoxQAAFRUVG786scDadeyCipM9QtGB7U9uH6eFXAPigKIGT14wOxdXOfbZzxZ24HfUgWwbHLQ+28atvFN4xk2bfnvF+8ht78BbVXVVDKb+/D+2F7L5r0KAJYUwG+fvPBUaLDpRJ+IDwqKERPx1ohua9+PwRTAfTwbVhQAbW/Pu3bNbt48YXo6jBoFHTrAr78CRcGIEVBcDEeOgEqFVPrl5Si2dHEGgRBIPkyeAtLzkJkItp5AMSC4DXoJaOyAr4EQB+gzGtwGgaYKrmwHxV10IlGKCADaht241oDeBmghePQGaXv67t+qds+o/GNJdRVHEvxzCsBSCEDTdHFx8bx586Kjo+3s7FauXPnFF19UV1d36tTJv3fvUaNGPREa6ujoWFhY+Omnn0ql0pkzZxYUFCxdtiztZPrL3j3G2nqdVlV+V3E7X69i1KDT0RRF2DvwpkQJ3pqj0VHM7l2i5Z9qnBwpHo/7MWyWA5gMAppLAaAQXa+nKqp6/5BAazRXps/Vl1fyHRy6frFOfT2/5OBPdgG9Kk6cVF3K4dvZESIhraomxWKCIPTV1TwbG4Ik9NVqUiBgaJrWanliMXJgVFUTEjEpFjE6HVL10wwhFNBarV6lIsViWqvTq9U8GwmQhK6iguTzgSQ9X3vJbeyoc89HUUoVKREBw+S9MKpX7z4BE56/jxsPn4IRwAg8fghgCuDxW1M8o8cZAWsKAFJiXCLh65Kt4QCgyPhsdsyKpHwNgMhn5MKtG2YZUgQsKQDja3msX/gmU3zktyTz+IwcS8sASp70zsTZe7IUFOptxp60JUNEUJgSOz02IT0HfSj1n7E7cUldWQPyw3MmzkrIUqA2UZ9Fqad8YfICUJzeNPuNZUl5GuDLQt/asOudMGmtwN6asMjbFByUEMW6CWjOJsyet+zQWTmaYoeR8d/siuK4j8KkOS/NTrigFlEaVJ2ML5UNWZS8L9oH5CkfTIvdk5qjQB/6v74rcWkoUlHnbQp+UbPozXOx77FwobnsiypYHDN/fxbq2n/GtxZT4zo/q0BfvBC/dV2ULytISJnusn9kWlhSzOxv0UnSPlEbvlo/0hPk30b6TU8x3YXjudUxd2Ju+TjfqQ9/bg0XBWz4+k2kADq3kZ7bbbDH5zrk83nlCkWbsSs49fsPi0eNCX+K+6qiopKiKGdnJ+6tJQXw2bSQmVPH1R5SVVWVnZ0dq5O/N29VQsJxVB1AKCCVRz7lqp2ZDhMF0N3L4dyexbW74to3qgJYO2+K26iPtBSK1gJ9pCd2vidmY4zycoWjI3oyGqUAvv/pyLhlhwFALODTwGh1aO/x6lezO3dEbh+WFMDTvdwPb0T+ggCQ+PPvzy89xA37f3OGvfzCSEsKIHX15JCBQQ//lmnxV6hNAQhTU21jY/l6PXz8Mfj6wpo14OEBCxZASgr8+gt07oLi/5QUUKthzBgQi+H8RVi7EYrPwaJXYN6baEN/ZTxqNigEzl+HAUMgcAiUy0F1D0qOgZ0XCEWQlwi6cnANAq0Gqm6DU3eQeICzH/AJ5uR7avuAquAvgdYQNCq90VwKYPXq1aaKAKZ0eNMnGo2GYZhVq1Y9++yzOVdyFry7QF1dPWzYsMC+fbt169a2bduSkpKsrKy0tPQ///xj2LBh06dPz8vLi1u+9OKp0++37xtt2/4MVbWsJPv3qhIPkZDHQ9UBy8uJLp0Fa1bRvfx1v/0qmTNfp9FqJGJE5NVnB9ikRIB1O7i6fgRB0ioVz8a2d2KC4q9TeUs+1ZdX2Pn36rJhRenhlKoL2SjIr1SKvNrw7W35zk5Ucanij7+oiir7QH9xlw48sVh9PV915arA3U3i24ng8dS5+UCApHtXgs9T3yiovpYn8e0k8kDSBeXlq8oLlyRdO4vbe5Mkv/L8eYampYP66ym1y5AhusqqCy/FCNxckIiAYW5gCqDF/wWAJ4AReJAIYArgQaKJ+8IIPGwErCkAFB7vjzpzdIY35G8ZGrjSe/0v26K6iDRXkxa8ODVratrRWb5csGqyA7R4nb8pJDBholkFYPGVJmWWX+Sl6MT/zezvDorc/HJvf19bAGVWUpo4NNRXKtLID8zuMw123d0aZhXDpy/oOGJ/2M70DREykTJrx5SJC445LuHsAPM2DR24f/iBffNDZCBPXfXimAPD0zIXohFaHtYUQHKMy2Tx3pL1SFSfl5qk6BrWUyYCTda6IUMTozKPz/CBnGUBwRmzshNflQFoMj4KDs99v3D3eDZO12Qd/lMc8gQ74v2z+8TATjYgR7jF3h2xPnlLlK9IkbE0PPyzHOgzN/Gb+aEyyN8+MfA96daCXePRlFPm9IopX5q87QVfkSYnYXr4HIjnOkeeBd/7Rm3bFT+C/WrakDnq+OwDUaguPBoz7DWpAFAnkVmvJO5bEIpmvm3a1LXuW89sDXuwrgsP++b7j/X/L1AAtWf8XG/Xw5sXjZoVn5R5h02J538Y2TekT9dbd4vjvj4ur9Ctff3JyDFIXU/TtDTsPa4sX3cv28WTQhwd7MKfCjH1WV6uePKN1d3aOi16Jbx9u7Yfb/pmTRJydLcTCxQpn1hm4AOApR2gjRhV47M8Ors6n9uHqIpGKYAdH8946d21HNcAAD3bSScM6lBSoUpIvbF11vDxI8MapQAoiuo07iNuP587hnR3O7od+Q5YUQBIJdHeOWKgT/5dxe7jN7Q6xDvYiQX5+xc6OzlZWio83cv99RGBbdvIBgb1+Y/dZf+t4dRBAfz6q+3HH/M7dIB334XSUkhLg4EDoVMn+CoBsi/BxInQvTtoNEgO0K4dbN0KZaXw9jvw4wlo3x5KyqFXT0g7CTwCIofCjlSYGAalH0DGLlCXQ/th4DUCOo2ByjxQ3gJZH1BVASEAvi3oqsDJG258z6TN0fhMrOr3OUMSBFXNhdDN8gKoQQEY/fFMFIBKpRKLxevWrntq2FM5OTmZmZmenp69e/eWSCQ3bty4cOFCenr6mTNnbt68SVH6N96ImT59+rVr1+KWxV3LyHy/fd8oSbtTlCJOcSVNXdaGJ+J2+auqiLZtBavioV8/zfFj4lnzqLJytZ0tqqn5zyiAL4x2/4SuuNSup1/3nRuVFy+Xpf5Fq5R2PXu4hA/PX7LSflB/XWERwec5DB6oOHGcAJ40eEDxD4cZHSUdMkiVd03g6mrTsbPij7+Ebi7ibl0qT2XyxGJxpw7q/BuawjtUWYUq57qko4/AxVni25nv7CT/LtHluTBxh3bFP//KE9nY9uimvHxFU17SLvrVkl9/vzJ/kaS9j6EiwAujsQrgv/U849FgBB4pApgCeKTw44tjBJqJgAUFoFFk/7lsZuQOr625u8dLIWOBZ7iCi2+5g9XPcyF6sykAecIYvzX9jmcuMmfy1h5o3Qr/lFkukdRe5FbAHRZ7+BnveU6xTc5e7G/46nCMy+vS5MJ4K+8B82gpjfxCwjtjF+S8fjRtofEs00BQz1lLUJhdcyTJMS4LvY+eWVTrBAscLEZlHOTGkb9lL+ICECopxn0Zp1yQ7x7j90tU4dccoQBwdU3wwD9nZCdGyVgKACxmmr7Ac4RiFxf216QAUCfbwli2gjvkO57x+2Lkw07BaOa91dKaP0IKIDcvf8Abm4qraiVas3vj576Y7tu5I4rbZ61Myiw04RrS1SV15wfcW61W++S0lelXDSb5lthPebLDruXWLn0NVwTwlbld+QEF4U2hAOT3ivu9tr6g2ODfZrq0jUiQ9tkr3bp0MlUEqDMR4P91Css3JSza87fpxK/mhkWNe457a6kCqPOGWv/a4NmvoGx2mqY7PL+4oFhlajbz2W6ffRDT0m7Df3W8JgqAy5yn7e2Fv/xiu2QJPzgYIiNR5r9aDexmN5w7B1euQGAAdOyENv9v3UJcwKcrwdYOFr8MCUthQSJ8sQO6dwOBCNx8IHcbnDgFc/8HR0ZARRbwhdBuNEi6gedgEEiAZwNl56AiF9o9DX//BrePwoiFUJzHHJ+n7j5JGbieIYDQq++PAqjPBQA9JjqdVqP59JNPIsaMIUlSIBDI5fKrV6+eP38+PT393Llzcrmcz+cLhUIejxcdHf3GG29cuXIlbmncxb/PzO8QMM3G57q+Or4y5wflXRkpFAKpo/WlKsa3k2h1nCCwr+7XZP7MtzXA6MRiw4/h2izAoEGDmqIC6LHuC9bTH5UE0BTcdn9hTKdli+8lJlXn36KqKtxGj7Dt0in3/bg2r06uyjwv8mnLlzrcXPeZvrTCZ/ECgiR5Dg4EQZQdOyaUuUm6+GryCoRebZTXcypOnPKY/KK+orJw4xeUsoogeQIPmW0vPyBJW7+u4g4+9w786Pb8iIqLFwp/TOz6/gfa4uIrCxeLXd39tm4o2rv/xuoNYh8fQJolTgUQgBMB/tUnFl8MI/AfRgBTAP/hxcFDwwjUQqBmRQCf0FeXGNzyrWJaAFDuj/ReHcrGsc2mAKw2sU3DKEzdFBe78dgVuRxknmJ5obthe988TmtlAZjjc/RVrHXh6vHmrXJjJzUrAviPXxgf/7oho0GRnbD6vU3fnc+RK6UyZ7VcPoo9PWdZwJCCj7K3RkgBNDmrhgRnzTOoACh56pbFsdv+vFIoB5lMXCp3/4ANvM30AXtVa/TMnEKNwRhG6MvNuq6EBY6SsKYArMkCgKw4v6GFG8xECb7V7wuB0Ojlxy+jvPRmHWIh/8S6qYG9e9Z3Vq8X4y4U1FFKEAA4FcD/V8XLuXY9evme41dqNPNtY79j/miTpj3nWm7YvP+Zgu2BnZzSdseaLprw/c8L/5d6q7TachjPBXh9szzGwcHeamwPkAIAgFu3C19fnpB8FgkZTEd7V7v/LRg5qF9AoxSA/N491t4fpQA42ghvH/zQxsaG68eSAnh/XO+dv+UUlRsmKBbw4yb3nf96pOmKvx49PmH5jxUqA5PyxtO+Wz6c3qylbG2Na1IAQNs7CH77zfbjjwVhYdC2LXTsCG5ucOwYtGkDTz0FN27AH39AaAjcug0zZsDUqbBiBVRXwd9HICsFpq6EtWvh+jXQM7B9G6wLBXkhvJ8Khbvg7HfgOwH8Y+DiXmj3JDL/49vClc2guws950BeJuhU0HsynN5Gn92kDnqtqtcSgq4maN0/pABqJwIwDFN09+4b06ZNf/NNgiDOnz//119/nT59+vLly0ql0tPTk8fjKZVKhmEIgoiOjo6JiUEqgLi43/889lL7nu86+7mA4CdN0WdV+TnaKoIBEZBSWmBvy+sbCkOe4J/NpLftqHZwoDkzPq4yoOEfoyigqRTA2u1IvMAmAqiv53VatrjNpPGXomerbxVSpaVd1i6X+HgXbt4hixxbfuyEw6B+1TnXb2/ZxhNJfGLftevdg+ALSn8+ojxznmdnq5XLbXp0cxwSUvj1VwxFec+afffr/UU7EvgODhLfjrKoF/SqyqoLF5yHPsVzsC/+MdltzHM3N3+h01V3X7sy75NVN7/60u2J8K4bPsmN+/Te4V+FKGUAlQm8MRFTAK3tLww8X4xAQwhgCgDfHxiBloRALS8A4+D/BQpAuX+q92zF0uRdr/pL0Z54nSqARigAy7yD+nCvx7wQIHtZYMiB4V8nxw2Xifhc3G4Mua/uGPPkglSxTAYaSci8rZ/NYDkDzf4pnrMVS5J3v2YYsSkholkUgOVWv8WgMQXwyJ8crVabe8OgaW/6YFxdnGpb7luenpuXr61tpc62sLO1aevlaWqcdTH7+N+XihUqB1tRoF+HQf0CrHL41Wr178dPFdy5ZyMW9e/drZtvZ8sLURT1V8aZzEu5FSqts704pG/3Pr161DmRW7cLq5TmDXOrNkKBoGMHJDG5lptHUSgyd7C382zjwTXLuXadcy5wlDp4uKM8Fe64nHPtz1NZRWVKGxG/T1efJ4KDhEKUYnA55xrXoD6giktK2o3/RK1FFf7eeLrLlg/fNPVpSQH8vOT5kAF9k4+dKCi85+okffqJ/pZX504pLS07lpYpLy13ltoP6tvTEtumL2jraWlJAaBo1cGBf+aM7caNQj8/KCqCnj2RBCArC4KCgM8HV1fECOh0kJ+PPnd0hHty0FEQGgbzloNHWxgVDnfvQd4teHYoLHsKbudC/LsQPAd0fLh1BJy6QnUpiO1RUoDIFS6vhfwfofdi6DIJeHwovw6ZG/Rl+ao+s6rbP09qKlG9OvZoViLAqlWrzF4A5kQApAzg1AHl5eV+fn7PPvvsnTt3Ll265OnpSdN0aWlpu3btBg4cqFQqf/zxx0uXLjEMExMTM2PGjOrq6qSkpP2HDmoLCl8ReE508K6kdUe1xT9Xy+9Qai+eOFjkfFetPVh1h3LWMxRTXq5Hpfq46L+uPwcPHtwkFcDa7eyAkZO/tvBOn8Q94nZtzz0/SVdaTgDR4+ttKOf/1N8uzw4vOfSLy4inKzMyCz/f6TIq3HX0c4xeL/JqI99zoDTpV56dLVVR4f7SCw6hwQWrVwvbefq8Pbdo59dF/9sjcJe5RjzrMua5m59tVufndVi0iKqorEg/7TTsiavzY+16dOu45P2riz8uTv2909sLXEc+c37Sa+qbt3hSB1RKAKkARvfqg1UAredvCzxTjEAjCGAKAN8iGIGWhEC9FMCDTQQo2DQ0IGE8l8BvOqykAWeX+Q1LmmnVBiBllstUcWLhylDDeWzNglFss4z3PMPz4nP3RTWcAl8fBYDmvo9L/keH5kCk5zQpJyJQHIgM+CXqzLaRNXu29Er8fwvzrGV+Q5PebJ4KAGn4V/gnn1/Sr0m2hXWrAHAiQEt6xvBYG0Ng8Zovlx44x7XK2PhKUIA558aKAggf9kRjneHvm4HA559/Pm7cOC5mRiGrWEzQtO2n8eLvDxB37gAby6LgXyhEvgDOzuDgAIWFKBGgQweg9XD+AvqqS3sgboCHDgb6I2rg+nWQiOF6AdhTMEQMru1B5A4ll0FoB2JHUBUBUCgRQFsKqgrg2YHEGRgCKBVolDqHvsr+S7Ue/Qmlubbl/VIA5rDflBpgyHdAESwUFxdHRETMmTPHycmppKTExcXFw8NDo9Fs2LBh165dpSWlI0eNnDdvXo8ePTRq9aGfDq9Zu9b5dum8dn0GCp34QNzRq+V6jRMpaM+3uc1o15Xk7Lh7y0HIl9qRen2t+N8kCWCYJlIA3ddsR8tCEIxWx+iogMSvNbcKc+Yv0leqRF5tuq5dUXb0TyAIG99OFWkZsglj1LfvKP466TQ0VJ1XUHkq0zXiOULAqzh9BmhGe0fuMDBI4Op867PNPKm999tz9CpV+bG/6OpqoYeb/YAgxclTALRLWFjFqUyqssqmW+ercz+w6dalY+wCZX5++ZnTnhFj9UrlpelzGZomREKW22DyMQXQjEcNN8UIPP4IYArg8V9jPMPHCYH6KYCadoDylMXPRR6JOJrJJt7XkwiAPp+q35W9mY2ca1gGKPZP7hhTNDfxK2SPpyi8cpfv76vZFBy0I/TA0fghUo08ddVLY9acNkjiayCM7AAzog8izz+RMidhesScwxZ2gEGxovmJu2eHykQaReGVQ5cgKtw6Z79eFQDiIO7Gn94X3UGkuZowbfScJLkhjyBllstsl+Tsj6xcBZAkYUdw4tEVoVK9PDV+yph1Gb4fNY8CYO0AI38dsv7g2gm+UlDI80+lKnqP6yeriSpCwFJZwIoyJhw/NtdPBBSAxsIOkKfJ+t/EMe+J43P3jsd2gI/Tw/m4zyXnWm7MJ3tohvjzssHCYGAX17QvUVqE6cAUwEO9C6woAGSpYGcn3rvXdtUq3qVLhkubKsxz5eUpCv3J5yN2QKdDJeuEPGirh2cZUAhAT4CQAi0ASUNvgA4ASh7oeUDqgCaBIQH06ESaAJJB/1IAeuSch6oJAqHpOL6y3wZa6EBozdYS/5ACsLIGIEmSoqiqqiqSJOfOnfvss8/KZDKRSKTVauVy+ZWcKz98/0N6erpKpXJwcHgmPDxi9GgvL6/fjhzZtHmzvKykn4vnCzZegQJHVxAICVLH6Eto3UV91Y+q279XF4sZkp2MqRggmwSAkgGMWQHNoAC2cSNnKIonEruNfEZz83bF32cYnV7g6uL0xCBV9hW+gwOtVdn16uX89LDKjDN6lYpRa8qPHdfcumMX6O8wsC8pEumKS6pzcklUp4OpOneR1mrs+vjbB/YGYJTZOer8Atvu3YRtPXXyYqqiQiu/R4pEhERcfjSVEImkwf3sAnrpysqoMoWuuLTsr3S09CT7O59h8idGYBXAQ308cecYgZaFAKYAWtZ64dG2dgQaoABQGvye2caydo0WBWS30q8mTB07J6kQICg+85foeosCSn3nfpu2KAhydk+NeCdJTgF4jlzyv5mambNF39RUCrDrU7Mo4BKfFQtEXxmaabITZs+M3Y8K7AFIfUMXbk18vckUAChSPxgzcQtbtq9X1Lb/hR0KOjSeVQFojs3xG5fAdsp23GfGru+XoOp/pgnyZSM/2D1TP3sONUMLAAAgAElEQVQ2b2+zvABQdyUpy159d9NxVD0QRDL/yRv2rQxrhAKwGGrUgZL1Q7hOZq85jsowmsoHtva7Gc+/RSGQ9OuxUR8fNA2ZzyP/WDV5UP9ATAH8a8vIUQDmTXKGoe3seHK53TvviL77rqnDIAAkAIMJEDNQjshfFNh7ADwHYAOIDuAU/chAv+YLRDkYP6wGvcRXOWBedaeXyGoVGLMAGIbJzs6WSCT9+/dvdDyff/75qpWruFp6ljv/VqYAnHkkSZJt2rTx9fXt3Lmzo6NjRUXF5cuXz5w5c+/ePbFYLBQKlSoVwzBdfX27du2al5eHsgMEfDXQ7jxRgFDamW9jT/CqaH2uXnVOW1GkUwuBqBH/m4iAmhkBgwYNat++fVxcXH3TuXXwcNKdm93XbGUZANYQgOTRKjVBAGljw06NoNVqElXHJLR37/iuXSHp0invo090RfcYPQ16PSEQ0FotTyLh2dkxag2t1aKsCoYhhSJGr6erq0lbG1IiplUqvaoaeDy+na1eraaUSpYpAJqiSJGQ1un0KhVfKiUIUlNSTPD5pESMGA0aEQCYAmj0bsQNMAKtDQFMAbS2FcfzxQg8bghojszxe0e09eCiJ7ylItAo5EUpHwTH8HZhs73HbaXxfB4pAhu/3D9r+wluCK4O4i0znho/0lj4wzgwrAJ4qEtkTQEAAEnSYrH4hx9s4+N5WVlNvToB4AgQCqAz/hsAEAKgQbv+NYL/OrkALYBeoO78YlW/5bTQkdAoudR9bju9WRTAypUra3sBmCgA1CPns89yBAqFQqvVSiQSoVCo0+mqq6tFIpGdnR2Px0NjJkCj0XDugDY2NmKxmCAIPU1XMXoNQ4tJnhAIHcNUMxSPAQeCT3ITZfP/TYM3OwIYhQBNoACSku7c6r56K8dkcKaADE2TBEnweNyHSJBPokoNtFrjPW8Gweff2blbKy/h2zsQfB7rIEDTOj0wNMHjobPYYRGcRoGmaYpiv+KjLX1Kz+gplMFBcD/gGfQniw+jp2gtK/TgkehDkkAKDvQ9elcQGdGrT5+ACWObepPgdhgBjMBjjQCmAB7r5cWTwwi0AgRqJw4gm4DdI7MPRpmtz1oBDniKGIGHikBpaVnm+ewqldrVyaF/oD/nHWh1sPZ+hnqBIf17y9zcHuqQWlvnJgrAcs+cEYmgutpm40bJ1q2kHOmMmnQIAAbzoZse7jLgXTP+N0jhuZje+KdJFEABqEHn/mTVgMU62SCiWmlsZAin748CMFoBGhQBNUQBpu/YsejZg8cepEHIb54xCnlZ80uSZMNg4/D1DKNnaAKJHgxshVn/z7Wx8AK0fDt48ODGVACIAvBb/blJzWBQAxgIAUQLGEkNhiBJgasro9PpKypRfE6SJv0DN1bj4AguJcF4GN4ZBmnMVzCPmdX6s5v9DLD7/oa6Bno9Yyh2wBREjsEUQJMeDdwII9A6EMAUQOtYZzxLjMDji0DOisDgI1FpP831RXUKANkEPDNH8VF24hTMADy+q87OTKPRaLVaHXvQrGcYPv59BLiC7QKBQCgUikTsQ4iPh4OAJQVgGSTTtrbknTu2GzaIv/qKKK27nqX1iAgAZwI6A/RnwB/ACUBpTAHgmpoiUC74595SANVAOQcq+76t8X4OKILQo8IQluF0cykAc/I/GyhbeQGahm0yQbRiB+qYl2XsXHNsluOsY//fwgKAQ4ABZAfYvr13XNyy+pb01kGWAli1xSgCMAb8XI1AU/xvSBIg9IoKIEi+gx3SBXAkheXcuMsQ7Aa+8WBfGasVGmkNLsPf6GRoiv+5Dw1vGb0eCGDQf0zBi2N69e4T8AJWATychxP3ihFoaQhgCqClrRgeL0YAI2CFACVPemfi7D1ZCva3qLRLaNTC9YsifHAs8hjfKXq9vry8nGEYofGovR/4GE//PzU1mqa17KHRaEiSdHR0RMJsfDwEBD7//POxY8cZCwIYg0eGAR6PtrHhFRRIdu0Sf/01mZ/fpIvz+dTzUUw0XyDfBUodiNg9aMvI35IIoNk0AYrQyQZU93pT0244w0gISmuZAsBdtFkUQHx8fA0jAC5itgiKraLjWsFy7ejZMHXLCN+aB7D4jouh66QGuFaIAvD2jlvWCAXQbdUWQ8KCIeg32huYtQAWNQ8No+YIDyPzwUX+NRbBuPlvpAAsJsKK+428AJcQwL41kgLGHAETIXDzxTE9ewcEYgqgSc8GboQRePwRaIEUgCJjx3sLln3P/tznS30HztywZ24/2we6VFROwsTwOeL43K/rd+z+F4bxQOeEO8MIYAQwAo8HAiqVqqKiwt7e3tb2wf7V/3jA8yhnUcUeDg4ONjY2j3Icj+m1WQpgbB1RMVsLELEAhYXCn38WJSYKTp0iFCaD1Fpw8Pm0X3dq1Cjt6BehG094OYGfs5+svAaMHgQAJgKH2/zXs34BNNCStlrPp9S+43Sy/gwjJigd16/JP/+fUAB1hv2mmVoH+vUG/nUsvNXwam/+NxD/MwwTEhLSJApg5ebaKgATDcAG+sb43uR+aKQ7DIM25ABwNIwxIcBCC2BKVqhZwMBgCGB2NuBS/w0mAQYvAGCYm5OexxTAY/oXA54WRuB+EGhxFIA8IcIvlr9k19oJXcUA6qJTB3O8Z423thS/HyhqnkMpkt4euNH3YPIs37o6+7eG8c8ngnvACGAEMAKPEQIqlUqpVDo5OfGRwzY+/nMIUBRVVlZma2uLWYAHvjYcBVBbOY6iS5YFYIRCUCoF2dnCEyf4J0/yrl4j7xQSlZWg16P6cBIJ7eZKd+qs9/ennhxC9wtiXJyBBkJXyitK49/4lVeSSaquE5QC9GxaDQNAAsOzp0U+lGMvrWeIzvMJyq4d0DRBUaZI1Wq//dKlSzY2Nk2sCBAfH9/04L/OwL8eNqCWCKCm818DYb/FV6iTkJAQb2/vZfWrAG4eTDp851a3+M2GMN8k/jeaA7LxvMHR0Lj9bwz3DYoOTvhQ9/1i0imwK2KiBNg437jrb4j3LZIFTF9zeQEMAzdffL5XH6wCeOAPJe4QI9BSEWhxFEBKjEts1/S0uV0eLeL/kWE8WhDw1TECGAGMwL+KgF6vLy4udnV1xVLzfxX3Zl4ML1MzAWtqcxMFUHf+OGuCx/D5IBAQVVW83Fx+3g3ezQKyqIhQKkEoZGQyul07vY8P3akT4+FB6PWg1aJrI2dHAaHKJcsv80pzyIobhEYBNAXAYwQSva035eRLSf30tm0ZUoTE/3rWdp49rEJtriJA0ymATz/91KoiYF07/3WE+c3QATSUEmAev9k70GQiyL4IGTzY28enUQqga/xGrnaBqTKg0QTAIq+BYwfMzocG+7+GCACOibH0BjQo/I2fGRP/Oe8AswsASw9w0+NIgJuTxmIKoKlPGm6HEWgFCLQ8CmCOy1T113lbw+vI81Wc3jT7jWVJeRrgy0Lf2rDrnTApu0tk+LwQmUeh9yKZ7NVt2UtD61tfzdmE2fOWHTorR+XHO4yM/2ZXlDXjkNLcYSgOx/jNgl1ntoZJ0WXztwwN3Db8aMYif7yP1QoeMzxFjABG4IEgUFJSIhaLsf7/gYD5UDtRKpVqtdrFxeWhXqW1db5jx47w8HCBQMBNvC4XOTYyJ0lGIODqxpEURahUhFoNfD7Y24NYDDSqOU9QFEHp2ZCVjRUJAS3kMwxB6ChCVwpUJdAUAzyGZ8PwpbRAzBBA6Njg30Kmbh1cs+/T09PbtWsXGBjY6OqsX79+y5YtWo6GqDmj+sz/6or8ubJ7bKxseGHtB2hy0DNdqKnpAMBMenESTdOffPJJfdO5c+ing7fyu8ZvMsf8XGFAjiXhXAA5Zb/pE7MBgKkCQD0aAO6qNVkJIyXAzdnCEdDIAXAxvyUfAEDfnDSub1DfnmPHNLouuAFGACPQGhBocRQA5Hw2NPijorD5G5bMDvO1zAPN2zR04P7hB/bND5GBPHXVi2MODE/LXOgLyv1TvZe7HzwaHyIFSpEwteOanuznDRx5qUmKrmE9ZSLQZK0bMjQxKvP4DJ+a7Zs9DFCkTA+Yqt+QvW2k9OqmoSH7xx8/OuMRaxlawx2O54gRwAg8JgjodLqKioqWGFVWVVXdLChQq9USicTLy8vewUGpVJaVlbVt25aiKJqm6yywZ1o2mqblcvndoiJgGAdHR29v7xYhgrh586aHh4cpXn1M7sJHOo1vv/22Q4cOPj7m3yP1sgDcOEkeCATAN1SnJxgGdDq0+c/F21wuOsMYImcUURIMT8jwSLaSnMFvDig96LXIJqDmUVtqzzCMTqf7/fffn3zySctB1ofZ8uXL09LSzp8/b0FmmCdklgPUVMmbAupmLUXNmN/sc1h7898irAaxWDR9+nQAeOutt+q7nOpa7jcH9rv/9JttwW0WUdIg/EfDNtf8M1n9GV6waQKGhTBSBPXPyCIBgNvet4j+zSoBo/q/RvzPzkcvEuZNf3lceLhLt67Nwg03xghgBB5XBFoeBYB29dM3zZ6JdvtlI5bsXjujH7vNkPGe5xTb5OzFRluAwzEur0uTC+P75W0KDspaUrI1jF3D/M+CAzPmFe4e31S38JqnW94HzRsGqqaTscA3QrH2oP+G8P1j0o7W7TLwuN5peF4YAYwARuAfIaBUKkmSlEgk9fVC07RGo6EoiiCa/X9tJEmKxeKmh9Y6PSjVkFdCK5SMlgIeCSIBeDmRnk6EgAfsD3/DUVlRkZ6e7u7uLnN3Ly0pyc/PD33iCZIky0pLPb28zp454+Li4m0M6hiaJmqVOs/JycnPy/Pt2pXP5+fl5kpsbPoEBHBDReFbzRzi2p/UhsvUhgssTD3oGT1bUhx4BI+sLzW5yWt4/fp1Dw8PLNloMmCNN7x8+fKJEyf8/PwcHR1dXV0tT2hKnrxFeI12zI3u8+ge4jz9DB0a4s2a+nMu6LTYkTZdnWuuUqkUCsW1a9d4PN6oUaOaYtWxY8eOqqqqEydO3Lt37+bNm6YOLcdpqBPIfteQ+N8URdfwz7OGtAZtYfGmdq6Ag4PUzc0tKChIq9W++eabHTp0aGB5Ds98+3bn9rLfUsXyYtG9EgO3wjkAMOyTZNIAGBwCDbIAAwtQfyaAaUlY9A1z43gbbkEs5f8mRYDRIwB9qXOw17i5lIQOsNXqXli2pPGbDLfACGAEWgcCzf6d9N+BRSNP/WLWtNgjXdefT4zyzN8UEhibbTW68XtLtoYhFcDq3sePzfUTAaVIetMvtsOxhlUAiuyE1e9t+u58jlwplTmr5fJRqJ96Zt7UYXCnX10TPHBZTvjWhmoN/HcgxiPBCGAEMAL/GQTKy8ttbW3r21XWarVlZWUURen1epqmeTwerdfXKhBe72QIghAIBA4ODnZ2dg3PuFoHOXfo3y7oL9yi5BWg1HBRMwh4hKMNeLnwgn15Azvx2jlzO4BQePv2pYsXBw0eLLGxoWn62tWrrm5uNhJJaVmZvb39qfR0G1tbLqS/detWRXm51MnJy8tLJDLT1CeOH7ezs+vl70+SpLKqKj8/v3OXLjweryA/X6FQ2NratvP2FovF1dXV+TduaLVaZ2dnAGjj6Xn37l0XFxeRSPT/YYz87l13Dw+5XK5Rq3U6XfsOHaqrq2/fukVRlMwdHTqgvr/2S0GFHACCPf1DPIPY3cz7P65everm5ubo6Hj/XeAzayGQk5Nz7ty5iooKnc5gyP/fAcnOzq5NmzYDBgxo9CEyjXnd+vXlZWXOzs4NC2EeyRzLy8uLiopGjhw5fPjwRv5OuHU7deX6QkdbrYszLTSkaTySMde+KEHpBeXlsqrqYTOnS9p6/UdGhYeBEcAIPHIEWjAFwGKHIv/9kzOPTodNIYEJEzPTZlkJ9lEjxfEFQyN2FMlkYo3GJ2LDvpUjZQ1k4GcvCww5MPzr5LjhMhEfoH4VgMXiNWkYaCTJMQGT9yv8FqUdm+uLXQAe+e2PB4ARwAi0HATkcrmbm1t9O4GVlZX37t2TyWR6vb6yslImk5WUlmrU6mbYhrGbdm3atKmPZWAYKFIwX/yh/eMSpdGhnX8U5JtKqbMv9AxKtXZ3JCcOFDzdiy+VoN3Rv0+f1mm1Xm3buslkDg4OfD7/7t27ly5eDAgMPHXypI1E0jsg4Pq1a1qNRubuLpfL+Xx+YN++ppW5devWhawsZxcXmUzm5uZmY2tLEET2pUvl5eXuHh6VFRUajaZ3nz5Z584xDOPs7Jybm8vn8weHhJw6ebJHz57Ozs4VFRUZp04NGDgwPS3N0dFR5u5uZ2d3+vRpL09PoUh0LSenl39vW3f72cc+PiPPYQAmdh3xftA0PmGqDnc/d8mVK1ecnJxkMtn9nIzPqR8BhmFomq7D8v5Rg0ayR3NHodVq8/LyKisrm3viQ21PkqS7u7uXVzNiZl1pWXV+AY08p2oW9uMGatAGPNhR1ygXYNG1WT1AikSS9t4CZ6cHe2HcG0YAI9DSEWjpFAAqzrcjPPPodJ+M9zzD8+Jz90Wxdns1jqy4wBj7vWlvNZj/bzwDZQrsMyf/aw5Eek6TNqACYM9r0jBAsT+y4wLvw2ee2Ok3W7Qr+7OwpiYjtPS7DI8fI4ARwAj8YwTu3LnTpk2b+rqpqqoqLSkVCAUMzej1lFAo0lE6mqYtd7IJNsW5gYPH48ncZXVqmPU0/Jql33pUW1pFC3go2ZZmwF5COtmARETQDFSpmZJKRqNjeGwQpNVD/47898eIXO2Aoqg7hYVFRUUlJSU8Hi84OFhVXX3xwoUnhwz5+/RpDw8POzu7jFOnvNq25fP5lE5XUFDw5NChlkX1lErlzZs378nl5WVlHTt1atuuXdpff/n4+HAR17WrV/sEBFzJyXnqqacAoKys7Exm5uCQkAyWAnBiKYC/T5/u17//6VOn+gQGOjo6Xr92rbS0NKhfP4Igbt+6VZCf361vj/knVpy5dxUAJnR59p3AV/8hBXD58mWpVNrAkv3jOwJ3gBHACGAEMAIYAYzA/SDQ0igAeUpCkrj/yK7utlJQFmXtmzP1I8W800dndEDb9UODYkXzE3fPDpWJNIrCK4cuQVS4P1IKDAtMjc7dO8mKHMiI7Rj+3ZTk7I/61UAuOcZl8t340/uiO4g0VxOmjZ6TJGcTCiwb3e8wdgw5mrnYHxQpMQExsPnM1nApnI7t+Mx3Ub9kLwm6n/XD52AEmoJAynSX2O51a2Sacvo/a4MqaPqfTkMPKT4wAv8AgYYpgLyivJLS0ga6JwjQURSt53Kg6zoYIAW8bu19pbbWTDJFw8/n9FtSNNU6dDoB0M6FN8iXF9qVL3MguJhfQzG5cub4Ff3Ja1RxJU0ADPLlzx8hUisKKb2+Xbt2DMNUV1f/ffq06/+xd+VxUVXv+9xl5s6wDeuwKOASKIooCgIJLrmRWphikCKUqGSyuCRpKhlJ9sO0ANEgl0DcUUGwKCxM3BJEGlRkEQUVYZRlWOfO3OX3vTOI7C6Bit7z6Q+Yufec9zzvOcl5zvs+r66ujq5uEwWQkaFvYKCiqnrpn3/69OmDIghTix2G3zIzU4ZGy+Xy27dvGxoaqqmpEQRRU1NzLj3dxtY2Ozu7b9++yox9GgA9oTD3+vXxEyYAAGprazMuXWqiAIYN09LSqq2pyczIsLWzy8zIGGVjo66unp+X19jYaDV8OARB4vLy/Ly8IbbDVp3/jqUA/sMKZV9lEWARYBFgEWAR6B0I9D4KIPAj/zhFuT6muN+IOZt3hs7o33SbjufG+fsGxWdLmC8F5k5rohIWMeqA4p+dLVZnPHIIZjo99OBuD3OUoQDi5qYUbWxNAQBJ+rqZbjtETEXAYR7ReyYn2SS5tqMAntUMpoJAguuF35cq4/+ZjIAFIDw3akZB0ICpcR6/F7EUQO/YMS/bSiZKZUN+kxWY0Mrl89DvvG3bh760trM1BcAUp3AvWnnhZNNqbH42/3BQstHKFY5P6u7ZQHhmCiB1iY774VZjuO6riHJ+tlHZp18/BLqgAGSkPOj3r+9V3+8sDlmpzHXn3p3amrrOUgMgANXJ6tbPXDN71AcI3CoGPucute6QtFaqCK+FoFk2nPdHoSY6HXAJchJcv0ft/FOmqQb5TuHqC6BbRUX5+fk2trYaGhpSqfRKVpaRkZGGQNBMAejo6gr19TMvXTIfPFhPT4/JaBCLldn+AACSJM+dPauqqjpk6FAURauqqi5nZNg5OIj+/XfQoEE6uroymeze3btGRkaXL182MzfX1NQsLCiorKx8e8yYzIwMY2NjAwOD0tLS/Ly8tx0dGQpg1Ch1DY379+9fv3ZttJ0dh8O5kZsLQZDpkP4r079lKYDXb+OwM2IRYBFgEWARYBFog0BvowCe3YHFOyZMSHFN2L3QSgcDBC6pzNs1a8KRTlQDnr179g0WgReKAEMBXA+u2DEZ4BJxUXrIfK84QXDWn22LVraxqSUFULzD2Tlj4d/RrkIUiGNnukjCHiloiONmWwRZtCfF/uMEn4cCCDJKSfR5rOuBCYSCJ6TNZAQa7Zxc2qls53+cA/v6q4BAFxSAnJJ/fWFjecMDGOo0FRlF4MLCm9U11Z3J/kMAqpHWfPXu+g+sXJAWafD3qun1h6W3HjAX+wgCLZ7AnWWLKm/+O2sNOJBTQKCoXUAQRH5e3p2SEkaWTy7X0tIaYW0tkUjy8/Ic3n4778aN4tu3R9nY4DLZtZwcLpcrk8v79+9vZv44c626ulr07784jqMoKpfJLIYM6WtsXFFRcSUrC0UQZYiBmbl5dVWVSCQiSVJVVbWxsdFp7NiysrKrIpGKigoXwyiKGmFtLfr332FWVsqAgmtXr4rLyxEUxTDM2nqkjEOsTA9hKYBXYamzNrAIsAiwCLAIsAj0KAKvPQXACPWJ1rW6QhR9Y+FcH1v6XZvL/x7Fme2cRaB7EHhMASj7K93lPGznlIsXVph11X8niQCSOLcBkY49nSDwXBTAs6YtZAZZTC0P77xyR/egz/byUhF4CgpA3CkFADGF7m7eLKyqqW5zw988J4YCwGuCnNfPtprZ8pmf/5IfuCCDIEDR0EdjON5jOV2f/9uDxNRLl8kapVKMy+ViGAzDNE0TBMHhcCiKqq+vxzDmG5lMJn30TJtQBZIgcJmMJAiMx2vWTlf0iXM4KI/Hk8vlJcXFekIhDEEPHz68X1ZmZ2cHw7BUKqUoisfj0TTNMAhyOYqiys4pilJ+y+fzEQSpltWwFMBLXeDs4CwCLAIsAiwCLAIvCIHXngLA4z2NAlVjrkTMEDAR+Lj47PduLrtsTxaF2r8giNlhWAS6EYG2FABI9dFxB01x8pKMCH+fTcnFTBKL6Yw1UeF+TSkCLSmARz+LgyycI5n6X4pmEZx1dml+S8kAQpy8ys1/v0hCML0t3X8heDwGSlODlgTFXcxnPhRYLY1NCO4oa0B8MsDNL04kYZ7xiPCQeu5s1gKQZEb6fxqSfAsHqNBpWXjMqsmKjdmqdaZckLpEJ37GhcnJPv6HmTwdwQiP8L1hM4yA+LC7xZLU5i6YrIFBkQ7zQcxh08hZXnEFoCmPoDQ5YL5/HJMohFl9GBr1o4e5MrJA+flVKUYwUs4AFQjHr0055G0KxKnrFgftT8+XMB9aLYpJ2OjUvTkS3bgw3oSu/gsFQNIkBEGFhQXVNTUYh9uy2HjXFEBlPfCPaSytomgAzA2QjXMwPY3/VCqvradompEWVOQXMP89VaMV6f9K0W8IACYggaKoa9euVTx8iKIoSRBDhw1rUzdeOQitHKejUarxmpVnnxQF8CzWsnKAT+VM9iEWARYBFgEWARaBF47Aa08BACDJiPTzCTnJHIsU8gHvfR4S6m3P/iX/wtcaO2B3INCWAmCKVsZ7XElbagKKd0wYudkk7PdoDzMML0gO/MhL5HUhzY8JJ+6IAjBV1tRsWUqzxWN4qp+F+3XvhD2+o/WBpKi42sTKXBWAelHyBZ6Tk7kAw8VH/UcsBjHlUZPbnOEvBg6YHj9598VwFyFWL9rl6RZ4WjNYKQd4K3KCffyko4c+dxQCcfr3H808OulC1pq2pTq6oADcj5l7RMeETjfH8Py4xeMDpKG5Rz2YmmOMiid4LNt5K9JhzC7cxMT7+7A55nwmj4BIDRjmU70xJfpDxbtLnANAaGmsKwbyQ6wdMvxyExYIAcAzNjg4F32p+JxhDEUnz/AcxypmG+8/wgfsZiUJumMRP28fz00B4BSuhWlZaA9++OBhdvG/+Q/yMRRrHy/QYRTA6Tzy2+M4QdEEAVZO57mM+k918lpOnW6op8XlRO5Vsvw+gBG0/wB0sCWkrQ2QLgrGEkBeBepy6NpsWl4HoRhQt4bUrQFHGwDGMEl1NUGSampqGPY4c0ZOguoGcKOUKn5IIQiwMITf0odVeQCXAxnBWMTjAC4KqnDJ52c71wKQy6j7pfKcbLK8FMb46KAhiJk5JNBUcBAdN5YCeN6Vzr7HIsAiwCLAIsAi0LMIvAEUQM8CyPbOIvBCEWhBAeCS3DMhvu67+kQVxboKQEagkbOk5Rn1bKCRi0R5RH9mCkAcN9Niq+3ZrLUWXcyu4wj/VD8dd+Igo1agbAxJEeehoAAyVht5qqbkrmdEOpl20kdnkSClNLRNTk47OcCmkhzM56BFzxcDjaZLYpTB/+0pAJsQp8TSUMemocSxMy1+9yjdpzzbA1Cw1cH+zNLcBA9h61mk+OisMUm7svaRiY+n/1KrKrzQNfbKDtYFBUBQxDf/bLpXd69lDr9yInJKPr7v2Hf7T9XGtGkaNMobkq6d/OlctFQubZMR0J4CkJNg+yl5YqYcQDSXA8Ut4euqPeVFfZcoymWyv/9qOHpAfu1fQBBNJbwhAGM87vhJKrM+Qi0sgUILsFWTlVJ399D39gHpTZqmAKAhGqIBDLhC2NgL7usNeKbKiICWrUhMH7ooT7tG1OHMOEwUAAADhdJI3goAACAASURBVIj7GE52MflnjhwAyPVtjs94To2sEwqAIuXZWQ37dsszL9Jy+SNrIVTfUPXjxdiEqUBdvcPZshTAK7uVWMNYBFgEWARYBN5wBFgK4A1fAOz0exkCrSsCmDotCI7eMEOItjppN02pPt7dZIuT4uz9zBRAmxN1M0il6ZHfBG07nScWA6ERT1yq33S9/xjFtpEFgElVUBYFZL4Kym0DeLuKm61jFlo+3fYQzpALouBOKYBHXym6aF9lAABzhfH5IdbjSzbkRrkIAMDzvx/vIFrZFAVAiNN3rA+KPpNXKgZCIa9SrL+up3UTetlqfMHmdk0BhFz6vzu1d9pQAAQlH6433GuIhxqiRtEUEwIPAQpQMZf2Rp/fiba+b39EAaybbdVUEaBBBtYexrOLmbtyMwNkyzyeOq+DSVM0uP2QpqhO8aABMNSE1JT8kwyvj97WkHAYyHCAIoAgAYzQgEkHgGCEluOIjp7qgiW8GbNasQDS29TVRVTVOQDJmE5oAAGEBhSAFId6CoK07RCzb4HAqdkIGoCcEmpjgrS0ikZRwJAGirwBpZ0YF6hwoJoGWkYBVwduwCROjbwjCoCm8d+TardtoSRVgMOFKAricgGjbcBwARAAKu/NVlnsB6lrtJ88SwG84A3CDsciwCLAIsAiwCLwlAiwFMBTAsU+xiLwSiDQTgvgkVUtLtt7igKoj/cy8ZdsTIlZYKXQ5+8wCuAJFEDLvIPOAO0iESCopUzgs1IALSMIWo5dsGvmuMB0nlAIcL7jyqiIpQoFBUZGxF8SnBK7sGm2LYUSXom18MYZ0TUF8O2l70pq7ra82KeZRvlaf2apPZRqcUCHYfhuzT3/o8tLJffRFsX/FBRA7dfTgmYOe19JJdTj4PP9+I1ShgJwMOcEzeTyOB3AXtkIlsZIcSlTMqDDRtHAZyLmbIUAuUx69EBNeCikogIIElJTxxycOG8NouUyec4V/NIFAMGApmiK0grfyRk+qqk3eRmVs4h6+CtAYEDSkKo5pPsOhBnRsiq68gxdmwVgCFAkpGaJjDwJsL7Kt4rK6bWHpXerKI7i/G/7FtJPD4EgqKqOuphPSBppGGbewwng+jbX752OKQAy92rV8kU0LmNqKnIw/iRnjrUNIEn8n/P436k0BAG5XG3hUr6Hd3shA5YC6Ikt2tjYmJOTU1lZiSukS16dhiCIurp6v379TE0fF3NRWltRUSGVSl8dUwEAMAyrq6v37dt34MCBnZUIeaUMZo1hEWARYBHoXgRYCqB78WR7YxHoWQQ6pQC6NxGgJHKCdZyrMoG/ubUJDcgOsZiY7NvmGQBS/XS8eAmlmx/dRipqFrz3KBHA+VZo0SGPrqU4eoICYBIBNlml5ATbtsuzlhx1t/7d40r0jNZWtdRZBACIQiwmJH/GRgH07PLuuvcuKACSJjf+s+lO7d2WUQAUTWEIFmizso+KEdV0Cc6MAAFIIq/5MmldRsllDOW2HLRGWrPpvZAZQ6cplQIUFID0RinJUACD0CAXrEMKoKIeeEQ1SKV0BxSAIm6eoMHCCZjnGJS4JqpevpgJGKAozuAhGuu+hQ37NB2e5XJ5dmbNxrVUrQRAEKJnoBn2M6xvCABN3f6aKtjInP8pBO4zFzYLBahOk9lEJV2ynSwKBkxWAA3pfQhb7gSICkGCLw/g54sIDAGqPCjAGRtngaCPsgRullNbU2RX75Ao3DEFMMts6uqRC5H6hpq1y/HsyxACI4ZGgq9CkbcGAVjRC0ngvybWhP8foGggI3TijsGmLf9nwTzCUgDdvlskEsmJEycGDx7cp0+fbu/8v3eI43hmZmbfvn0dHBwYZYpH1uro6MhkiuiVV6nJ5fJr164ZGBiMHTsWVq5qtrEIsAiwCLwxCLAUwBvjanairwUCnVMAreUAxanrp7mfcknLUiTed5IIwHzuRcbkblecfltJBkji5w3wKVuRsPdzJyGQlOaVo1bmeKSDzS6no2mh4wW4OP37+TO3Zipj6Vsjy8gBZngnMpp/WH1+3BKXgJMt5ABtgrDPE2L9nYQYLinNS7oOPJzb5t0z1hqlJPo8vkpi9PywVrNghmwZBaAIgphz9vQKCwwQANxpkSOgtK4+NWCY+x/jwxJ/mGMuABJx8aV0yfDZtkIFZ+Gvk5K7oY0iARPOsMshIW2Tk4AUp4d6zvwxw3wDSwG8zF3UBQXwv9P+pkuhRTW3UcXtvbLRNA1B0PKRfmYCszZRAOX14uXHVhY9vNUmF6BGWrPZZZOzhbOSAlAkAkizb5MAAgOESJgnrymYvzUMlQ1gyc5GhgJozQFQADQQjBkkBRZMwObbUvVhoQ0nDkMcLtrXVGPdRsS8jdgGLTv1W82Wb2m5jG5s1Pw6lDvRGchKyCsz6LpcQNOw0AUeGgVQvVbjUw1Uri9VFseoAyAaiO3fQNUyq5hctQ9nwiAAWOaMvTcShVvblnefXrWvsV5GdxgF8MFbU9aMWghEoqoVi5kaAjyeIPh7zii7JmAb6qi7d/C0PxriD9AUSUsbVT5wUwv4AnBa8SksBdDtuyUlJcXIyMjKqr1WSbcP9Zwd4ji+b98+V1dXDQ2NlJSUPn36DB06tLGxEcfxV/CyHcfxpKSkWbNmaWlpPeeE2ddYBFgEWAR6JwIsBdA7/cZa/aYi0AUFwKSy7/f3+TyeqZj35KKAigN2QZzXrIDkUgBsQrN+9+60KKDAfMXhC2ttQH6sl8uqZDEBgNGM4D2+uK8/dqAdBQBA66KAwaabArG9TY/huXH+vkHxTGU+AATmTmuiEhZ1QAG4H27lYGVVv660AIAkfd1Mtx3M1D2OVoSZtqMAAAAVqSELvog8qygOggmt5oUf2jyZKQNwOsBidpzCIIVRI5bGHAtmqv81g4MKZ6yL9SX9/ZGDF/weExNv6hp8afPuggKQUbLt/0blPLiKwq3CPGSkbKLJO65mHyAAgWhFNTwaQDD0643fQ/7Y1P7SvhavC5/9w4S3xkGK0zxBgZ1p8iP/yGlAcxAo7jMVvY6U70iaibqnqFax8BAAlfX05iRpZSNNUVDAFM7Mt2qqV/gQJbcBRakt+IzvsaDpRr0lonW1Nd98if9zjiZJ/tTpasu/BPhpSjSfJusgmoPYnASaEzpwQG0GceU9IK8AgIYHfQ/6LIs5S+xOwzko6KsNh3vyNVXavkRQ4IdfZUlXZBSAXB3aJgJ8YDZ1zYgFxPEjNT9uAjDMmzxdY/UGgKB0XS15+2bjyePy7MukuIxRF4QhjpExb8483rsugMtSAD27O+Li4ubMmdOy3EPPjvdcvaekpAwaNKh///5xcXEffvghh8ORy+UEQSj31KvW/vrrLwsLiwEDBrxqhrH2sAiwCLAI9CgCLAXQo/CynbMIsAi80gjgpwIsVmFRiWvHmggwgEvEZanrHHyQmMcVDV5p898s47rWAjiQd/ivO2lcuNUplGYS62lXs5nj+45r/ur87Qshf3z3sO4BirTO7IdArbR250dRdqajFWwB084VkMHHpHKSke3zn4q5ju6iYl9bd9yppBfvbJQRNILAX7ty7RpzqtauoOpqmUv19Zs49o/qVbR+r/HAL3U7fqQRhDt4qObWn+iy76mib2magNQGIyN/A1zjjrxOUP+MpupETKRAvxVEv83BCbKzN+QQBD6w5S6dxEE6CnM+X0itPtBIAUYOsI0WwAfmzmss5km3bW1IOgooUt1/NeY4Tnb2NH42TXZNBORymiJhvgpmN4Y30RkdaQsJOrhEZaMAund/yuXy3bt3+/j4dG+33d5bRkYGiqKWlpZtrKUoqqKigiRJ5ZX7jRs3DA0N6+vrGxsbNTQ0dHV1q6ur1dTUpFIpSZIQBGloaMjlchzHtbW1Kysr5XK5mppaQ0NDdXW1hgYjP6mqqsrlchmRCg6nrKyMpmmhUFhdXQ0A4PP5tbW1qqqqHA7n1q1bNE1zuVxtbW2apqurq1VVVdXU1NQVlSwyMzMRBLG2tu52HNgOWQRYBFgEXmUEWArgVfYOaxuLAItAzyLQXncAP+puFDsjN9FD2LMjs70/MwJdJwL8dvv3I/lHeQiPUddv0RT188BAzYGWukNrJLWiO6L0orM4gbeJF1C+0ShvPOAVZ6E/uLmD2kbg+0tjSaWiEz1444c8A82nusykAUi8TPxfEs7jAB0N+If5fMPCi5Lg1VRDPaSmofnNFnTYiA4hkB4/VPvjJoCgaL+BWtt/oe58RRWHAyCHNN5GRhwCXKOO3qLJDCdacpGJAjD+TDYgfM0h/MptEoLAx05cz7GcDi2+do/6bE8jSXUgB8hQAObu0h++a/jjJMTlIgZGgKbJslKaICAEQfu9hdmPwcZNRPoPBFysvRCg0kKWAnjmJf6kF3766adPP/30SU89/l65E1p4X/mBsphDq0XRcs8ov1DsI+bivl0nTxg/IyODz+dbWlq2sbahoeHkyZO1tbVTpkyhaXr58uWurq4ikaigoMDe3v6DDz44ffq0tbV1SUlJTU0Nl8u1t7cXi8UlJSXvvvtuSkpKZWXlsGHDbty4kZaW5ujoSNP0/4YwMDBAEERXV/eXX36hKGru3Lmpqakoig4YMCAjI8PKykpHRyc4OLixsVFPT2/atGkEQfz555/Dhw+3tra2sbFRUgA8Hs/S0vLpUWWfZBFgEWAReA0QYCmA18CJ7BRYBFgEnhOB/E0jHU55XPh1hbmiYBteELd4aoBkQ26CJ8sAPCekPfdaFxQAAOD8/YvRop3tKQDlYYag5BAEFxQWVEmq+Fx+m9qBzTb/71wR732or6CV1treM0TsORlF0xQNZtlyP53I4TwWHOh0umXV9JpDeNEDkqLAO5boupkYXJhbvSaAqq6CYFgQvJnjMLaDl2m64Zeo+j0/ARjmDBuh+V04XRlN5a+jaRnE64fYngJYvw7eohrJi3Z0Yy6gKXjA56Tp/21KlP15XY5AYMYojv8UbrMQYMt3T10nvz4qpemOKAAz5zWW8/HobfWH9kI8nkLPgIRVVLkWllynCVx7R1hLB2DKIoedNpYC6Pa98KwUQE1dfWxS9qXCShmC0lwOzcUAh9NHU22r+xAIgh/evF2w/yhZfF+VhPgkrSKHMJLmv+ekMd+FpKjUooykwr9wukaFQ6twKAyhVLikh4VfH/UnxMx3RgHU1tbu2bOnqqpq3rx5FEWNHTt21apV58+fz87OdnZ2XrJkydGjR8ePH5+Xl1dZWcnj8Zydne/evZuXlzd//vy4uLjy8vK33347MzMzPj7+/fffpyjKwcHB1NQURVFDQ8OQkBCKolauXHnw4EEOh2NpaZmamuro6GhoaOju7i6VSvv06fPxxx/L5fJDhw45OTmNHz9+4sSJLAXQ7UuU7ZBFgEWgtyDQ+ymAFB+djVZZZ5e+8AxdRi1MtI5JUX6FWkuBtFfILNYUFoFXFQFCnLzKzX+/SMLUfQMCMyePNWFrXUyfcLh5VWfzetvVNQWQX1UQmrEFRVCFBN7jJqNkBEXwUb4mpnmn5E5ZVbmksVpOyrkoxm2dCEDSlJGG4U9u2wzUDVr2IK6h1x/B8++TEMzo7i9+hzvbDu3wUN38VqMc/F+i9K9ckssU5IOCXXljBsGgrrZ6hY+8IA/QlIq7l+oiP4C05RLoqkrJ+hXyqyKaJFRmzlH7bCUty6CuuNJkNURByIh4oPd+B16u/IP41x1QtYwg4LAdQOi97zwR9SfORYGOOvTTAhVt1bYvESTYfFL2279yqmMKYMoa64Xkryckm76C+HxA05jTOyqz3BGTfpDm0wqnsRRAt+/HZ6IAqiV1sz7dlXmvRsZXkfN4FE8F8NQgHm+woUZO0NiSzMuJny5XqWnQkgEBAdRlkEYDokJA2gFuav8XsOnM3uCLe7hcSpMHNDBSgJHqGKWGEZvG7Bqk84SY+c4ogLq6uv3791dXV7u6utI0PWbMmPXr11+6dEkkEk2aNGnBggVJSUljxowpLCysqqrCMGzSpEn37t0rLCx0c3M7cuSIWCwePXp0dnZ2QkLCtGnTaJq2sbExNjZGUVRfX3/r1q0kSfr6+h47dgxFUQsLi9OnT9vb2+vr68+fP5+iKCMjo7lz58rl8uPHjzs4ODg6Oo4dy3BwbBRAt69StkMWARaBXoEASwE8clNpcsDcxXE5OFBIf4X7KUqDK9pjbTNU6LQsPGbVZAGTDfrUFACRH+fmHMALLdrn2nUttA5XDJ67y2tWYHHramSSi7sC14YoNdWEjiuiY9cy6mVtNNJ7xQJkjWQRYBFgEXg6BLqmAMQN4h+yIiqkFc1p/CRNcSDEUm/oKP1RfdWM1DnqFEXjcvxB3QNRqSg178/cshsQDCmfhyCoUS6dNsQ5aOpaDG1LARWU04H7pNUNFAQzogDvjeS4juaY6kJtZPYBAHIS3BLTv/wtO5tPcFBIKqc/cuAueoeDoQCQZMO+3fXR4QDjwWoaGl8Ecd4e12rqFNUYG12/dycNIZBUqvlDFGprD8gqInsWqEoHNA0JrBHLWKAypNVb8gek6EO6+iwzC64RMvoswIzzy2jfPY0ExfAh7g7cT8ZxuC1EDGgA/imk1h2W0qCrigDwrdtV/t6UtIEmSFV3T1XvpYDTSj1BfiVTdvEsf8YHsHEHJDxLATzdun6Gp56JAgiNOPl9zAWZCl/K58t4PJrHBzw1wOMPNtS4ut5x+2w3/EahgEA0mygA0EwBPPzCdUikF8WleDxaE6M1MEKDOf+TGhj5LUsBPIO72EdZBFgEWAReXQRYCkDhGyIj0Nw545OEQ4FOAknq+qnu+csfRQIrKpz5nk5ZMQzDxekhs2YmT7+Qtcb8GSgApn9J8nL7beaJKX7mz7IW8OL9i50/Lx/tlJ/vmPZYirxkl/PUJKeIUF8ncwGRH7fEOaBoZVMcBBsF8Cz4ss+yCLAI9CIEuqYA5JQ8SrTzivhfFGau1ima0uRpur41q7+gX2l9aX5VQYW0svjubZhEzIQDRxmP1FbR/uXS3oScE5xHRQQa5A2fv7PCw2ZuM4nQDA5Fg79vkD/8iksaaBRhKgUYacKThqLD+yOGAojPZf4lrZeB0ir6UiGZfoMor6E4CJATYFAfZJMbT1etqSfqTnH1F35k2T0AQYieUO2zlRzLEZCKCqBpqqoSP5VSv/dnmqRoUs63H6u2diOkkD2j78VQuX401AhoGNJ0gt8KhtQGAZgHaDmoz6duf0+JjwMIQDQMD1wH9VsNIA5BgS3JsuQrci4HcGBoth1n5iiOCgZoGpA0yCgidqbJyyUUDIEOiwLONnP+YqQ3Kifqt/9QH78fUsT8q879hOf8HqytAyCIbmyUX/23LnILcf8e2tdEI+AL1NahjSgASwF0++Z6JgrAdUFkuui+VIWH81XaUAAX/SxDx03WklMCsi0FoBXgluQ+2CtpM4RRKiwF0O0uZDtkEWARYBF4NRBgKQDGD4wA2MZhF66sbTqgp/joLDdJy11rBUCbGmzMr6eWKqTCnjoK4Lk9XZ8a8GHqjNhQsE4naEjnBcmZY3+8x5W0pSatK6U/97jsiywCLAIsAq8eAiwFwFIAr96qfKEWPRMFMNMj4uKNskYVfnsK4PySwd9PmKpFgvYUgHaAW7zbW4uSfoR4JEsBvFDvsoOxCLAIsAi8QAR6IQXQIndXMMIj3F3qFdOsBSBOXbc4aH96vgQAVGC1KCZhoyJAXpIR6ecTclJRD1xg7vRJaMz6psB5JdQZq42c62MqIiY3IV8f724S6aQ4VItjZ1rsey/3d2+lOFjGBgsXaWzpd7ZNUQCfJZgcWrz1rJipwz59bVTE0sf5A4+8iGfH+a8MScoWM8Xa+88IPRDjYab4rjQ5YL5/nCKYHxNaTf46KubDjmME2ouWt1ohDAWQujQ3gVEwV0QBLE00iV+yNb20bXH4F7iu2KFYBFgEWAS6GYGuKQAAwNnSc9GiXXyUr4wCEGCC6f3fTb93NrfyBgqj+ir6pXfv3RHfKa8Xq3JVZg+f/aBWfP7WRRRhQuRpmoYgaL9nbH+d/h3aTVLgXB4ZmSq7W0XxOICigYwAPC7QU4dVMebXehxU1NAykmbEAiGAy4DtAHTlDK6xdgvpdZLE//q9JmQdYFIIIABBnLcGwQZGECGX37lN3L4NcTk0LkN0dbXCd8LGj5T/iBoq/wv6bjSNwMxIqB6kYQlh+jQhATVXafwO0xtFwzpT4OH7AaKptP9eJf3VMTz3HsHjQCQFTHURIy0mc6Gynr5ZTuIEI5OIIh1HAcwxe3fVyAUohNAPxNWffyovKoQwHpDLUZN+iEk/gKLUAzFxM5+WyxnopFKtb3/gjJvERgF084pv1x1LAbBaAD29xtj+WQRYBN4QBHofBZCxeoDz4ckxF8NnCDE8Z5fbh4HpOsGP5ABx0ckzPMex5gIMF8f7j/ABuxm5vozVRi6V4dkRrkIMl5Tk5eODbM1apXq2O2On+ui48w5VhE1icgSChjkfcQhL/OE96WGvmZv0o65ETWZ4BSYKIKhicuiBKI8RAqxetPX9CdscUoo22rZdOrfSkyWDJlsKMYCLfhw/IcFDYa04zsUi0int9DIrphp5waVigZNVh8WeAOiaAmACE5IXNpEUDAUQVD0p9FC0h5UAw3O2Oo/f5vR7UTBT+4ZtLAIsAiwCvRiBJ1IAtfLa9ee+bpA3QEwtM+ZULyWlunzdqaaThusN56E8kiQoiiqrFR8XJfx67TcZiWMoj0EEAo2yxonm74S6bOqsWICyltqDGrD3rCz1KiFpoDgIxIGZDxn9QeY4zzwhpwBB0voaiKsd593hqM6jFIAWuNOytNTaiM1kWSlzrgaAJklGjgBBIIqmpVLu8JHqy9cgg4e2chUtpfNXkyUxgK4BCMQMqVQ9hGDmB4oD9/WE3woCWN+Wb4lrwaZE6T8FJIoCGAYUxTwLQ4ycgb4WrMGHbotJ4lFRQIm8etmZb7LE+f+r5+c+aPrqUYtQSJFScae4NiIUP/s3IwQAQ4Bk6iMCGIZgiMZx1Kivuv8XHKcJ7RcWmwjQ7ZvtuSkAOQ+j+aoAU6F5vKFG2mc+Nd8yfoqAAtokqiGjtQhIXQY0GiC+HNFe5hb/4cBFyT/APIrPowQYrIHJNXmkGheoY3JWC6Dbfcp2yCLAIsAi8FIQ6HUUQGqAjrt032MdfuYAfEh5qG7bmk/OqX46XnhM7vYZChm/9g2P9zTaYtsy0p6hAEDzKJLUAHv3ODEA6OSwKwc9mg7qDAUQ5/b4LSZeIHryE2oTPM7VL46cODLu3QunP1cWI+uqdUUBFEROcIx3PZu2VBlZwPQf55F5YWnTPZaCaJjUeRLBk4Zmv2cRYBFgEXhFEHgiBUADOunmyYSbScr0fhrQFE1/PMTDQNXgfOmFmzW3bt4uhAl4gvm4UX1HbTuz/fLdLC7CVc4OgeEtMzfbmY5+4mRxAuTdpzJukVk3ybIauk7KKOoBAHgcoM4DfbRgu7eQ0QNRU12o06oBBEHevon/cVL2zznioZhubGAIBDV1xMCI985UbKIzpKvX5kadGYCspavOUPcP0pJLEP4A0ASAEMDVhtQHQ4YfQ7pTANKB4GxlHfg7lzh1jSh+SNXhNAwgTVXIuh8yx45zMps4fkkGIPCRE3fJeE49UbdN9EtB9V0AoAnG9nPN3kMgWIkGXfkQT0+Tpp4k796lJNVMkQMeD9Uz4Do4YpOnI2+Zd2AtACwF8MS19KwPPB8FIOWrUDz+V3NttLQ0AIocufzgmOeAbS5z7CdPNR5uqamtw0FQUF1H3rxDHjuj5jD8zvIZfxZfBgjNrC+UQmGqqqHsXOlJGKn5dsxOtiLAs3qNfZ5FgEWAReAVRKC3UQBtj7gAtCwKSIjTd6wPij6TVyoGQiGvUqy/TnH6laQHubhF5hs4LVgR7D/HStj20N1VFEBBpPO4bZprYsM9Bf9uD/L/8d8pMRfDnAUdyAF2Up5Qkhu3ZXXkkZx8cb1AqC0Vi987WBHFpBwUxHnNCkiut3Jd/uXKBZPN2xVtal4unVIApfFejoG87VeiGHuaKQBRsLJ/RXtCEsEruCRZk1gEWARYBDpC4IkUAACgUlr1fxnfV0orYMUNNk1T+qr6dfJ6CV5jqTukrrLu2p1r+Q8LjLWMK+srCYpQXN5DdfJ6T5t5/uN8mxmBJ3pATjKJAOU19MMaWk4xfAPGAUINSFcdwlCANJ2du+xGJqNrqsk7xVRDPQTBsEAT7msCqasDhZxhJ40CZCOQ3gL4XUDJmGcwI6BiDhA1ADodkqSYJIWSSkrSAGCI1lOH+2hDHASEpciPZ8ogCCwYx/Vy4sAQkJIyimYu+VEY5T5SSWyyhCTp+jryfild+RBQFMTnI31NIYEmUCgFdthYCuCJq+hZH3heCoBPYLxbO71MhExQyvvbMg57D5E2NGrq6DbW1N46eIIuvKWmqaVpNxJcvQXdE2uELqNp6vC1vwqqi001decNfQ+CoHMlf/6QverbMbtZCuBZvcY+zyLAIsAi8Aoi8DpRAMxlvr8kOCV2oZWA+aOkzekXLxUd2RwQGCuy2nghZUmrrPuOtAC2ODF36cwtetyM3JRFSikAIDnpY+EJYsqjJqPt5AA7pAByQ0Y6Hp20L+WbSUKmKFRbxX5ckntm2yb/rSeBxz4ls9BB6/gYX5HsY+tfviElwbPFXNpVBGApgFdw17EmsQiwCDwHAk9DAQAArlVcj8jeDjFyAEyovIyUafG0fIYtHKg5AAJQo7xx29ntBzIP8bl8pfK/jJT31+m3bfaPBhoGz2HVq/yKVA5uPaDNDDqIR6iXgfVH8MwiAkGgtS7ciUPRFooF3TMnlgLoHhxb9NJdFEDiUhvFBgG/efg0nMvQlMHqcki9AahyVLUWzxRsXk5TtNvxtSdL/jZWU838OEEV5YvKLwdnLP727V0sBdDtbmU7ZBFgTKfRlgAAIABJREFUEWARePEI9DYKAKQG6HhhiaWhjk1YiX92toh5TxF+3zp6H4hCLCYkf9YuBj4zyGKqJLwirPmeXFERwMtoo3mrigALBCmlobbtZf8fa+89FQXQJk+BKT2wWNAUBdDC25L97gN2OWX92UE6Q8c3+ZJUH2uftuf/pkQANgrgxe8jdkQWARaBHkfgKSkAkibPlV6IuR6LQk1F7EmaHKZruWCoFw/m/ZF3atOp/5NTchjAEAThhMxAQz9i9o8DOlEB7PFZ9cwAchKcyCLP5xPX7pLL3sUmWSJtshIuFlKB+xsRBFLBQMTH/AG63c4AsIkA3e/a56cAePxbP3s2RQFEZJzws6EBqK+oOjBqshYNNORKLQBEhYC0A9wEm5dTNF1Sda+ekGrz1PTV9O/V3Pn64qpqWWEImwjQ/V5le2QRYBFgEXgJCPQ6CgAwcoAZ3gkHPncSYnhB3OL3A5Kb5ACZM/kuh4S0TU4CUpwe6jnzxwzzDa0pAALP3+PmsN328WlfiTkhCrGdcGpWwqFAJ4Ekdf1U94zFWWlLGHmBlsOB+vy4Jc4BkuCOiwJ2GAWQ4qMzrzw085B3/0fWil3bUgC4OHWds3v5l6Wxrh2GVLa9yWfO/+7F/imxc1sIIGACoQBrF2XAJgK8hE31Cg75UoNBUn10gqwe61O8gvD0SpNeqk9fDmJPSQEAAOSU/I/bp04UJSt0+hhRABkpc+ozRpPS3H7mJwleoxQLkJNyY82+G95dP7zP8JczpR4bVU6CZbHS7BKSgwJddXjBOO7YQQifqxA+xMGN+2TEH7LiBxRJQ07m8IbZPG7HQjn/yT42CuA/wdfRy89LAaiQPP7tXfP76ioSAcIvnfBndIul9Y37R03UaJBrEKANBUDT9Lq/os6XXdFWQSMmrtdX07stKQi6sCjILpyNAuh2t7IdsgiwCLAIvHgEeh8FANoUBVxvGrIOO6iUA1Rm15cCgApnrIv1Jf39kYMX/EzT11m47WBq8jE1AUd4hO8Nm9Fee780OWDu4rgcHKBCp2XRMWseVQ0kxMkbFgftTmcqCqICq1lrQ7/zVlT+e6ooAAAk6etmuu0QMRUBh3lE75mcZJPkyuTqF+9ymxB4iqkI2EVBQeWCaPO3PhNZsIERbW7VPjxYsWMySwG8+C30gkds5X1MaOXy+aMF2ZUhrZeQJHWJtXvRygsnl5q3/rs//3BQstHKFY4dJ6Q870yfiQJgYnniOxipHXH2vNb06Htt9qbAzMljTdhaF9MnSn4+h1X/jQLAU5ePcI8Vm3vGHPxuRsm6mSK/hKUmz2HFC33l6SkARjuPJi+VZey9vp+gCBiCacDU/CsqKqqsruRwOBCAGuQNlgZDg6dteM3u/5tdknOHWntEWtvIZEPwOGCYMTrMBIYhSFRCXbtL1EtpAAEMhYJdsdEDu1AfeH4XsxTA82PXyZvPQgHQP0b9sePwpTIclqliY4abpnw3C4Xg+9UN0yOuZK5/G9AAhuGc6Ngb323TbCTUZJCWvpGGkZHaSAuN0GUURX+U8OXJ2+f0VOBk1+ghuuYURa4/5z1/aICFtnXX88rIyODz+ZaWlm2sraur279/f3V1taurK03TY8aMWb9+/aVLl0Qi0aRJkxYsWJCUlDRmzJjCwsKqqioMwyZNmnTv3r3CwkI3N7cjR46IxeLRo0ezRQG7fVGxHbIIsAi8mQj0QgrgzXQUO2sWAQUCzCHzejBD9+AScVF6yHyvOEFwZykkzZi1PC4W73B2zlj4d7SrEAXi2JkukjBGMpNp4rjZFkEWHRW2/E/gPxMFgEvEEiVbd2a1hQ+Iyv1urOI3ZZTLq94ee4dxT1nxqa0+y+PKZx28skNRSLRb23+iAMRxM5fzYmIm5+/w8dyQCuYevBjR/RZ263SZzp6JAlCOfr/+/k+in+/U3uXAHBhCbhYVVtdUwzBMUdRMK5dPxyzWVtHqdjtfkQ5pGvxbTIUcl5bX0iiqKCOo0D4ANA3DTF1AFS70xfvY+MGIooRi9zeWAuh2TJ+FAgD1DY0wghbfq2wg6KGmmigXuVeBL/ol6049uOhvef2PtFHvT4MwTPawQnq7lK+ng/bVr488ApeK1b8LoCC6UY4TlByBEFUOH0B0xv3zP1xe9fWYHYNYCqDb/cp2yCLAIsAi8MIRYCmAFw45OyCLwH9AoMUhU9FL6S7nYTunXLywQlkVspPWyXFREuc2INKxp2tGPhMF8HgCqUt03IEitqX3tLbeAQBUxLmbB4DoooOzu5kE+E8UQO+BtKWlz0EBMB6QVv52KyW99BwEoFtFRQ+qH2qrai8b5zfR/B0+h987kXhaqykalDyk95yR5dwhJQ00yYj9M9KAqhgwM0Q8nTiWfWG4Z87/gC0K+LReeobnnoUCoF3mhT+QkkJTPQ1tAcHh3qrCRWKZFOUO6qN19lPz0PGTDVW1Brw1SFdXV42C0Ye1SF4pVnhf8zPXVI/h357bC3EgDkapckhVjEQBUw1CHSO+HdPjcoAFBQXKKIDJkye3iQKws7PLyso6fvz49OnTAQA2NjbGxsYoiurr62/dupUkSV9f32PHjqEoamFhcfr0aXt7e319/fnz51MUZWRkNHfuXLlcfvz4cQcHB0dHx7FjGX45MzOTx+NZWlo+gxvYR1kEWARYBHo/AiwF0Pt9yM7gTUKg3SGzpQqmJCPC32dTMpO0gpnOWBMV7qfIWWmdS/Lo6CgOsnCOFD/CziI46+zS/CU6QUMeMQItMm4AZrp0/4Xg8RgoTQ1aEhR3MV9CACCwWhqbENxR1oD4ZICbX5xIwjzjEeEh9dzZrAUgyYz0/zQk+ZYy4yY8ZtVkQSdJyO0pgNQlOvEuRQsLmItrscJgU9DplJn6Hc1jASCYFJp2yNsUiFPXLQ7an54vUeT1LIpJ2KhI+ZFkRPr5hJxkkAMCc6dPQmPWP0oFal5dLQDBhrmG7gj3sGgbl9ABBQCA6BuLCZlrFQIiipGafWTktOKHmLWTBIymafyc3N+9m+qOAJC+ysgNHCrd7NQy70kB5qGw6U1PtaAA2iihtggVaTMiKpi8Ke3gAtNWZrReKh1aqOzmyRD18E58PgpAIQ1A/FN2KeHmiX9EFwfrDF75znIz3beQrmrv9fBMXmz3MhLcqaALy6kGGZMUwEWggUJ4gBDqifz/ljNjowC63c/PQgFQ093CLt+saFTh4XwVGY9H8/iApwZ4/MGGGueXDP5+wlQtEghIRFMGBC21APw/PDSn/6e/boN4pAqP1sRoDYzQwCg1jNTAyJ6mAN5+++3c3Nyqqioejzd16tRiRfvoo48OHz6sTAT4559/jhw58v7776Moamdnp6QADAwMgoODcRxft27d8ePHYRhmKYBuX3tshywCLAKvGQIsBfCaOZSdzmuOQNtDJlOiIt7jStpSE1C8Y8LIzSZhv0d7mGF4QXLgR14irwtpfkzNyJY3xi1+ZvQs4tweRwG0+ApP9bNwv+6dsMd3tD6QFBVXm1iZqwJQL0q+wHNyMhdguPio/4jFygKZrTG/GDhgevzk3RfDXYRYvWiXp1vgac1gpRzgrcgJ9vGTjh763FEIxOnffzTz6KQLWWtaVehs7qtDCuCLDHPMYW3M+tGaiECog3UxZWYsmy0mESnhLqY8aVmemG9lIQQAF508w3Mcq5hAvP8IH7C7IsoZZKw2cqkMz45wFWK4pCQvHx9ka9bmeM8A4iMJTtnhYY7h+YcXO/uB0JIYV9VWc++QAgAnfXQ8eQcVVUgYg+MnKdRMgfjs924uRyedzVqrEzfTYqvt2ay1Fore6uO9TPz1T5aG2j/yQtPzOxd7btHffiVKUT30KSmAJohOhs8ZwJOW55WjVuZGXS2Vji20eBqIenzrPTcFoLTsYWPF5TuXbfvYaKtq97it7ABsFEAPrIHXmwI4duzY+PHjzc3NSZJEEERdXb2srCwxMdHb2zsuLq68vNzGxgZBEKFQiOP46dOnra2tTU1NEQTR1dU9dOiQtrb2uHHjjhw5wuPxzM3NT58+PWbMGAMDAzYKoAdWItsliwCLQK9HgKUAer0L2Qm8UQi0yjbPPRPi676rT1RRrKsAZAQaOUsUB9qmdjbQyEWiPKI/MwUgbn0o7RjijiP8U/103IkWAfwMSRHnoaAAMlYbeaqm5K63aurvpI/OImX1zQ5ahxSAe1Foi9vyrqacsdrIuTS8syobyvGaYUn10/HCY3K3z+gsJAEwgCR7lBx8dObP32rvcOaz3ATP5pt7psOOKQCmLAhQ1AHJCDTyFPyau3ZE03yTF+ss1k4p/c4q3tPoW4smNuRxjVJm0MjJLYoptKiB+pQUAANReURpzOyWjEYXuHVmoe2TIer5ffgfKQAmCx7QkDIfnm09jwAbBdDtGHcLBWBhpHH+00GbJzh3EAUgh7SXuR9yNe00CsBxVw9pAXh7e58/f97KyurmzZuZmZmVlZVmZmbe3t4FBQVmZmZ//fWXWCy2sbHR1NS8ceOGioqKWCw2MjIyMTGpr68fPHhwRUUFiqIymSwmJkZXV9fOzu63334bNWpU3759PTw82ESAbl+KbIcsAiwCvR0BlgLo7R5k7X+zEGhdEcDUaUFw9IYZQpS5YG8+aTchUh/vbrLFSXGAfGYK4PGptTW8pemR3wRtO50nFgOhEU9cqt90vf/4qbaRBQA0MwXMV0G5bfzVqdR/hxTA4zwF0PWU25uhGJcQp+9YHxR9Jq9UDIRCXqVYf50iCEKSHuTiFplv4LRgRbD/HCthO+VBBpC2lQra1hztjAJojgJgfBTUtpiHspZHio/OcpO03LVWAI+fZ7TFXmFVey9kh1hMLAln2ISnowDar4qucQOdW/hEiHp+I/53CuA/2kjTNEVRCPIE/XyKoiBF+4/DvfTXn3K+ndnJUgDd7sH/TgFAPP64wdrH5/bfPGFaOwoAVpXDWiGLD43T6pgC4JLbJh41VOvf9byeryKAt7d3bm6ulpbWhg0bsrOzDQwM7t2717dv35ycHARBSJKkKOp/wf+//fbbqlWr3Nzc/Pz8BAIBjuMYhsEwvHfv3u+++27Pnj2GhoZcLlcZKYAgSHZ2tre3NwzDrBZAt69GtkMWARaBXo0ASwH0avexxr9xCHR8z/yE83A3UQCKAHXJxpSYBVYKdf4OowCeQAG0zDvo2nk9QAHg8Z5G/pLglNiFTRNoqX0AAF4qOrI5IDBWZLXxQsqS1ukJnXEirefQoXfSVxnNzA9ltAA6PJAreyDSA03cwOHSUPO4mRZx7+WkeBuBl0QBNIVsdOidriDq+b34cimAqsrKv9LSqqqqRowYMXLkyJLiYuZna2sIYv4ZzczI0DcwMDExEYlE2VeuQDBsb28/cODA27dvSySS4cOH4zh+9uxZm1GjrufmlpeV0QAgCOLk5KSjowMAuHnz5tWrVwmCUFFRsbOz09bWLisrKygosLOz43K5Dx48uHjxokwmgyHIxNR05MiREASRJHnq1ClHR0dV1aZ0lJycHAiCLC0tSZLMzMzU0NAoLy+vqKgAAPD5fEdHx9zc3Lt37wIA1NTU7OzsEBi+kp09fPjwrKysyspKAICent7gwYMLCwpG2dhIpdK/T58WP3hgNWyY9ciRHA6HIIisy5cNDQ2NTUwIgrhy5cqdkhIaAIzLHTtunIaGRpslwFIA3b4n/iMFAPFUIR625+MR7w3Avp/wbhsKQL0RVufw9TNjYyuyOqQAbPWHb3T8CYY7kW95NNvnpgBycnKEQmFwcPDYsWOXLFkye/bsGzdulJeXp6Wl+fn5/e+S/8svvzQ0NAwMDPTy8nJzc1u3bl16evqMGTNWr17t4OBQUFDg7OwcGxt74MCBTZs2OTo6fvXVVxAEzZs3jyAIlgLo9tXIdsgiwCLQqxFgKYBe7T7W+DcOgU4pgO5NBCiJnGAd59oiBJ0Bus0xmLmRTvZt8wwATMQ4L4GRslM2Rc2C9x4lAjjfCi065PE04vhPpgC6nnKbfATGlDayeaIQiwnJn7UriJAZZDFVEq5I3X/cmJj8EKvfc4NtulpyHXinIHKCfYj5vltRzhhQGFzyfdHBuR0AIPrGwrkm+oJ5yMjTC0v3uTIcy1MnAgTouEv3Pc4BaQFdapuvFNZ3nQjQqYWPZ94hRD2/F18iBVBfV/djWJiujo6eUHg6Le3TJUvu3bt38+bNRYsWIQhCUVR4WJj1yJEqKiqHDh60t7eXy+VZWVnzPT3Ly8pu3bq1wNu7urr6m+BgX1/fgwcPqqqq6urpITA8ZepUPT29/2mbJyclnUlPH2ZpWXjzpr5Q+PEnnxw/fvzihQvLli8fOHCgSCT6OTp65MiRJEVdvXp18eLFQ4YMyczMDPvxx6W+vvb29krsMzIy/vzzz2XLlpEkufGbb1znzEk4flyory8QCPg83vgJE2JjY2U43rdv35I7d1T4fNc5c36Ojv5kwYLo6GhDAwNNLS09PT3jvn0TT5z49NNPY375BUHRAf37M6es994bO3bsnTt3tm7ZMtjCYuHChXK5fHtkJEEQBgYGpaWlPB7v0yVLeDxey1XAUgDdvieekQKIyLz5QMrnS/l8mQoP4vFVVVVWvjc0yMWyRlz+f+9M1SaAJgFrEpBADjRwIFDTNo78UnXa+OhLxz5LiYB4NJ8LBDxSgFEaXNrO0GLtmBA9vgF4UipNFxTAvn37qqqqPvzwQ4qiHB0d165de+nSJZFINGnSpIULF+bk5BgaGgYHB1+7dk0oFJaUlHz66acrV67s06fP1KlT+/fvf+bMmfnz56ekpNjZ2WVnZ+fl5c2ePTsqKmrhwoXm5uZfffVVRERETU3NN9984+zs/O+//2ppaYWFhX3yySdisdjY2Hju3LkEQRw7dszBwcHJyWncuHFsRYBuX6JshywCLAK9BQGWAugtnmLtZBFgEOicAmit8SZOXT/N/ZRLWpYi8b6TRADmcy9SkQMPAGglGSCJnzfAp2xFwl5GuE5SqpCRwyMdbHY5HU0LHS/Axenfz5+5NdO8XSIAAIwcYIZ3IqP5h9Xnxy1xCTjZQg7QJgj7PCHW34kR3ivNS7oOPJwfSQO09vBTUABdTRlkh4ycuGtYREr4bHOeVFxcUm06DNvpOHKXQ0LaJicBKU4P9Zz5Y0bbYH4Cz9/j5rDd9sKVta3DABTKfKecwo6Fz7EQAIm4OOOMxMrVtpUUQAvvELiksvjSoZAvNiQ3zj14MWKy8tDPiO1twFYcjf3cngGguCApH/GYPEzxXW7IyIn5w2yTgWdz6n5LOUAMz9nl5hLI29xUX7CFT8Vxsy0CeWEXdnuYIrj44vduLltFyvwCph7ByAl7hoWdDJ9jwcBQLDG1Mmsto9h6qXRlodJBnULU4zv0JVIA165ePXDgwBerV6uqql69elUoFOaIRDeLipopgLCwMKthw3Jv3OjXr9+0adNomj6wf39DQ4OZmVlBQUEzBbDU1/fAgQOOjo7m5uZKYTMUZe5UTyQm3r13b+7cudlXrqSlpfn6+UVFRcEQ1H/AAHd3d5FIFH/kyCcLFhBy+YEDB5zffXfEiBF7du+WyWQ0TS/57DMulwsAqKmp+frrrwMDA2tqavbu3bt48eKff/552rRpRkZGKIpqaWltj4x8y8zM2to66/Lla9evz58/PzoqaoG3966dO6fPmGFsbKyhoVFSXHzixImZH3ywf98+Xz8/fX39Gzdu8Pn8fv36JSUl3cjNrZZIAgICNDQ0IsLDh1lZDR06NDc3N+vyZT9//+Z4BOVSYCmAbt8Sz0IB0JlZxTVSGUAQGkEgBIFR2MJES08dg2FEJpUWnLvIpSGMAihNowBw+XyVEUNQNXUYBiXV92+IiwFCwzAEwzQK00JVnYGaAzgw52lm1BkFUFtbGxMTU1VVNXfuXIqipkyZ4u/vf/78+ezsbGdn5yVLlmRnZxsZGX3zzTfGxsY+Pj67du2Kj48PDg7+6quvkpKSqqurfX19x4wZU15ebmxsfO3aNT6fP2XKlPT0dCcnJ1tb22XLlv3+++/Hjh1LT0/fsGFDRETEiRMnkpKS/Pz8ysrKjI2Nvby85HL54cOHlef/d955h6UAnsah7DMsAiwCryUCLAXwWrqVndRri0AXFAAAeP5+f5/P40VPVRTQlMGoIM5rVkByKQA2oVm/e3daFFBgvuLwhbU2ID/Wy2VVspgAwGhG8B5f3NcfO6CQ+m/dWhcFDDbdFIjtbXoMz43z9w2Kz5YwbwjMndZEJSx6fgqgiym3LgqICV3C/97tKmyeLyqcsS7Wl/T3Rw5e8DNNX2fhtkPMVAQEQDDCI3xv2AyjdkuIkKRu9voiIl1RORATjvAIPxA6uT0FsKE52R8TjnjPd82XCyeZtpAWUPhoXTxTMREAgZnT2p8TvJUUABDvmmoRmOOdUBLq1BxpqxjU/8d0BvNOiwICUJocMN8/jkEVM53+zcHZlxxSXJUUQOv6f8IZP/4d8yFTGaGzpdL0VTsLnwqiHt52L5ECuHCeaX5+flysyZmpqaltogAGDR6cnZ09ffp0KysF75aaeiUry3b06IL8/JZRAAcOHiy9dw/DMA2BwN/fXxkFcDI5+eTJk3p6euXl5dOmTRPq6//155/O77576NChdWvX3rp9+8cffuBwOI2NjY6Ojp5eXg8ePAgPC1v5+efbIyPnzps3ePBgAABJkj/t2GE+aNCDBw84KPrOxInfb94skUg4HI5QKPTz94+Oirpx44ZMJtPT0/Py8tLS1o6OivL29v7pp58kNTU8DJvq7GxsbJyYkDB5ypTffv11+fLl6o/C++Vy+bchIVOmTMnKyrIYMsTe3j46Kur69euNjY2ampqfLV06ePDgNvIHLAXQ7RviWSiAbh/8aTtsTwFQiiaTybKyshoaGkaMGEHTdFhY2JQpU0pKSkpLS83Nze3t7cvKyhoaGoKDgysqKmxsbC5cuEDTdGxs7NKlS2maNjEx+V9wzfvvv79v376JEyfev3//4sWLDg4OV65c2bhxI4qi8+bN8/T0tLGx+fbbb3V0dKqrq+3s7FauXHnkyJG6ujpNTc2RI0dSFJWTk2NqajpA0QAAWVlZfD5/2LCm/ws/7STZ51gEWARYBHo5AiwF0MsdyJrPIsAiwCLwJATwo15ulZsTFrVmLJ701qv2fXl5uZ6eHgzDL96wW0VF23fsCAwM1NTUPH7s2ODBg8vLyxkKYPFiZSJAWFjYcCurvLw8fQMDR0fHy5cv3yws1NHRMTIyEolEi318/ncUD9m40dfPb//+/e+//76SJmhWFjyRmHjz5s2ZH3ygqamJoujOn3++du0al8utra1dtnw5iqKJCQnLV6zYFxdXV1e3bPnyY0ePpqSk8Hi8xsbGSZMmzfPwUGJy8eLFP0+doijK08tLTU0tIiJi/vz5/fr1gyCIIIhtERE2trZ6eno/R0d7enrq6OoqowB279rl6ek5YOBAGIavXr2adOKEm7v77l27Fi5a1K9fvyNHjhgZGQk0NMLCwhhFAJLs06fP0qVL9+zePW78eHV19fCwsGXLlytpiJYtLy9PU1NTX1//xfvrdR2xN1IANE03NjYyShYwzOFwlEsRAMDj8eRyOYqiSmELuVzO4XDu3Lnz66+/5uTk1NXV9e3bd8aMGQ4ODnl5eT///DNN03PmzDEwMEhOTh41apSZmdnRo0fz8vIMDAx8fHw4HM62bdsQBPnkk08yMjKSkpL69+8/b948XV1dDocDwzBN03K5nAl3Q1GKogiCIEmSpumrV6+qqakNHz78dV0z7LxYBFgEWAQ6RIClANiFwSLAIsAi8JojUHw0wGfDpSl7L6x4VI+wN064srJSVVUVe3QP/yKnIJPJ4uLiSoqLURSVSCQrVq68evVqYmLigP79YRgeN37833//bW1traer+8svv/Tp0ycvLw/H8YWLFhkaGv74ww9Dhw6tqa1FEcT9o4+io6JIitIUCP6nrve+i4u5OZNxciIxUSwWf7JgAYIgt27d2rFjh7e3t6ZAkJGZWVRU5ODgkJKSEhgY+PDhwx3bt4+fMOHcuXNjx44dYmFx5+7d48eOrV23TkVFhQn5kEiC1q8XCAQbvv66urp6y5YtfD5fVUUFwzDnd989kZhoY2v79ttvHz92LD8//0M3t5hffvlkwYLdu3d//PHHAwcOBADk5OScSExc6uv722+/Xbt2TUVFpb6+3t3dPSMjg8vhvDNxIgRB2yMjZ37wQdpff40bN8565Mhff/01Nzf3s88+U1dXb+mUwsJCbUV7kZ56vcfqFRTAuXPnBAKBpaWl0lqKohobG3Ech2FYWSmDoijlUZwkSeUnytoTyp+VJ3YAAAzDynf5fD4Mw8oTu5I1IEkSQRAOh6P8lVA0Ho/X/ANTAVTRp7IugHJVKMdV0gHKbwEAV65c0dXVVVJybGMRYBFgEXhzEGApgDfH1+xMWQRYBN5cBCT73a2vryzaaNt7IaitrYUgSE1N7aVMQSqV3rhxo6G+vv+AAYaGhmX37xcUFgKFNtqAgQNramq0tbWFQmFhYeG1a9cgCGpsaIAgyHXOnKtXr+bduKGqqjrazk5LUzM3N7equlo5hcGDBysTAe7evYtLpQMGDoQgSCwWl5eXDx06FIbh2tramzdvGhgYPHzwYIjik6KiouqqKgiGBw0apKKiguN4bm7uW2+91QyLSCTi8/lmZmYymez69eu1tbXMcQtBBltYlJeX6+jo6Onp1dTUFBYUmJiYlN6/P3DAgJs3bw4YOFDZQ3V19d27dwcNGkTTdH5+fnV1tYmxsYGhYW5uromJyf9qtgEArl27pqmpWVNTIxQKdXR0Ghoarl69OnTo0DZaALdv39bR0WnDC7wU3702g8bFxTk7O+vq6r7KM0pMTBw5cqSxsXFcXNy7776rra0tlUpxXJlo9YQGQRCCIMreaYNMAAAgAElEQVSMEmX6AE3Tyg+VqS4QBCnP8BRFwYqmrBeo/FwZUNDyGZqmux7yr7/+GjVqlKmpIjOObSwCLAIsAm8MAiwF8Ma4mp0oiwCLwJuJwOkgC78jABu99kCMh1kvhqCxsbG2tlZPT69NznkvntLrazpN06Wlpdra2nw+//Wd5Yue2ZkzZxobG6dOnfqiB37q8R4+fJiYmOjh4YFh2JkzZxoaGiZPZkRJlMH/r9rOraio+PXXX+fNm9emmMVTT5d9kEWARYBFoLci0EspADz/Zy+X1cWtCpJViOJ+CNq6WyHWhQqs5oYf2jxD2K5+LX4rdWfot1uOiSQEo5w1Y01UuJ9tU4UuQpy8ym1xLCOmJpweHBux9NEXrbwrORs4weXU7D+z1j5HSG1FatB090jrJrFuRb9MobL4tuunndA6IREd3hK0dWf6LYZKb6NYJsmM9P8kiBF1w6w8fj4UNr13Z/z21s3E2s0iwCLQkwjQNP3gwQM+n89eLPckzN3Td21trVQq1dXVfdVOfd0zvZfUC47jSUlJOI7379+/ZUaM8hr8JRn1+GD/8OHDu3fvjh071syM4RqV1kqlUmNjYw6H88QL+Rdsf3V1dVlZ2ZgxY9rLWLxgS9jhWARYBFgEXjwCvZACwIvjljgH3hs99la+0++P1ciLdzh/nO8RtmqOlRGGF8QtnhqQPjelXdQrnrrceZfwy+DPxpoLgPgsUz1LEJGbMJc5M2esHuCc4Z1w4HMngSR1nbN7/orcRI8OD9N4bqTLh6KVZ6OaKn09nd8kF0PcZsXpTzBI1vjykVg386+kRCxpFSGXvt5io0laxlqrlvzFrUjnT/I9flw7x1L4/+ydCVxUVfvHz11nWAQUBUUTl6SwIDVxS0pTklyCFIWUtNzIVDQ1y1Qq1DRMc0PDMoNwSy1NLQxLC30xNTNcSFAQFJRhkQEGmLnL+f/PvQjD6pIb8ty3z/vizLln+Z5Dr8/vPIvGmBQ9yXva4cCYlFDi1JsZ7esWYrs6Zv0IF5QY7j9gmcv3KWFlhaJvbWbQCggAASBQHwiIopiTk9O0aVO1lh48DycB2KZ7ui8ZGRm5ubnmrvVqOP09HbS2zsuHZhimUaNGrVq1quL3UX22D2SeVQatbbYPw9xgDkAACACB+0Dggf3fxh2vzXhgms+BwdsWotmOIe4naihIpvasi/J1Xe918vDkugO8jr/v5K2PJAa5YUdA60/cDp+c66q8L8YGOQa3/jXxTq76a15bWrj/e9qPIvsf6NPlXKiZBFClNSkMtt0vMabu3N26aF/XcC9l+QkLXPsmL8iM8lNrVZGicUdnZm4q++Mdc4YXgQAQAAIPIQGDwVBcXNy4cWNQAR7C3UEICYKQn59vaWlZJTXAwzlbmBUQeMgJqOKO6uVh/vNDPm2YHhAAAg85gfonAdwAGhtkX5cEkLSiZ8+Dk9VrfN1mX9epaGXirup3+nsn2k9sEpO5xAMdne00yBiZu1ItpY2Qcccop/DeJw9OqqIh6GLnTQzZHJekV8INJkTuWuhJ4gj0x8OnBi3ap5QMt3XxfDMscr7yebWnzrruCCUu6tI76YP0SD8r4pcQ0s47ugZfBoSSl/fs8cdksiJdtI/rBm+zeZ5a5NpPt6piIQ/5CYTpAQEgAARuj0BxcXFBQYG18tzem9D6HhMoKioyGAw2NjaQAuAek75X3RcUFCScvZBw7hLP4mefae/29NOgtd0r1tAvEAACQODBEXgUJQDRmHRoftCoPe6bTq3sT67GiQTwjjbi9FY/c7d+oy5h07u+c7LmHo0Z1xahmCD7he7mXgOxk+wD2K25q29oAjekgYR9f2h7P+9iqzHqdgR3CkJf50Z4o+PvO/nkrTq12s9BY9Snn08yPuHRQb2Vr/rUKQEYYye1HWO9LXOpp/IakQC2j45J/KhSEm9jcuz8twL2uG899bmXBqWF9+6SMI/MoexJDe/ZdUfg3wcnt35wxwpGBgJAAAjcSwKSJOXn58uyrNFoeOVRC4nBc/8JSJJkMpkEQVALv9nZ2ZWXYbv/k4ER74yALMtXMjJ1OUUZOUL29RKTIAqClHExftjgF7p3737TPqvfTpsHJjzAPAXqzNWyAuarKJ9e9c/NP6lxXTV2Vf2t6ukPq0/jpmBvvcE97fzWpwEtgQAQqC8EHi0JgFi/IUmkApL7uLURC4a51GyFxwTZj1IS8Dl4hX4bMbkrua037hzj9Hm3qhIAMs/bV8Oexk6yD+l4Mn6qc+xU+zHGyMS1g21vFqBalwSQucHbbfvw0zHjnGo8P8TaD0kkX7mPjYhY6KcsL2FR577pi6tIANGBtYdI1JejCfMEAkAACNRNQBRF041HkiTA9UAIMAyjqjA8z8ON8QPZgv8yqNFoTElJS79aYJS1RpNoEmRBkI2CaDIJpcYSU/aJyZPftrOz+y9D1Lt3b8Xf/lba1LuFw4SBABBoOAQeLQlA3TfRqE/+Y9n0gHDrlYk7a87nR5oZ9WmJO0Jem31sWEziQo9b9QIQdXHr5oes/+N8pg45OGjzdI7ziASA9HEhPv7hSc09x84IDR7u7lCz+FAWq19LLoCkxV16Jn5QHtVf2yk05ib98XlwwJfalX/vCnQCL4CG89sKKwUCQAAIAAEgcHcI5OXlXbp8taiEMwpYlGRBxIIkCiZJEORSQTKZBFGSU87E+g/17tWr190ZEnq5LwTAI+C+YIZBgED9JvAoSgDqjtyiPzzxCNBuzV3pVVMugGU9FPO+4jHuGO0UrA+NiRrvbkuM/HIvALWJMTNh+9Jps6MS3BfGx0xyqfFo1OoFYNgxpnWw4+7MsN63cqSI5b9j1MmDkyxqygWQvio3okoAw610Cm2AABAAAkAACACBR5tAWlr6VV1BQQlN0yzDkL8HiiI2CrIgSYIgioJkVBwBBEG8nne1mSZn7NixWq22OhMwNe/POcnMkS20FE0hmkKNLG+p+iNszf3ZGhgFCNRfAo+uBEAS5u25eUj8viD70YoEQCzwT1wqVQQYY7svs3J1vdgg+wC0qdzrPmGRa9+9b1eRCRA6EeI6QF9bQr7aJADdl96uaz3j/55bs3JQ9YglLe/Rc88YkgWwiu8A6f9AWR7E+nsuYeZAAAgAASAABIDAXSRgNBrPnksSkWVBkUTRiGEoiqJompYkWRSxSZAE4gsgEEcAUTYKktEkiKKcfm7/xHGvP/nkk3dxJtDVrRMoNaH3ImQne3whE80ZSbdzuiUJ4Nb7h5ZAAAg0TAKPjASQtnfdAds+Q9zbOdiShHzH1rzpu9x6ZUVFgLJ0gMejF2e5j/J8wslWg4z65O3Bg6bFjYhJWULy7SUs6NL30LBdW2Z52upj53kHnBx38tcqNQXJ3fuGnrsOLva0lXRxYaN9Vxx3+aiyBCAakzb691zrUZsxX7MEICYs8uh7el7K1mHmZQQq0gGm7Q4/YO81xM1ZWV7asVVv+K6wXXl6V6ATQvodAe1ma1bHrB/hghLD/Qcsc45KVPMgwgMEHhyBaiEq93Mq1bJ73s/BYSwgAASAwENFICcn98LFdImxLSkVaRrRNDH+GZo8FIUEURJFkgKAqACyJAiSYCKOACaSa0PMSD/T6XHbESNG3DTRQ14BOnCSVLDr3AF1aFlmqcoYJV/Gx8+jUhNq54R7PUVreZRfhGNPIIwrrNkWTbGnG3X4tJyZQ3d9AltoUFwCSahXjpGikMeTuE1z8snJZHwxg2IYPKgHpeFIk3/T5dMptIyxxxOonROVloX/PEchCru1Qa5tyCsZ2fjPRJRXiBpb415PUy3sy3pO16H4s7jQgBrb4Ofd6WbVkh4YSvGxRJR6FWk41KkD6uhcQ3LD/CIUf1bOyKGsLXDPpyhnx7LOJRnFHMPFpVRLe9zLrezDAydwXmHZzxoeuzyGnnyMSr2KT5yvYtvjF55Bjk3Ihwf/lq/lIQseD+rFcEwZksISdPQcvpyFtDx61gW5PFZ1YuAI8FD9DsJkgMDDRuCRkQCMxz/zD16r1OpTy/KNnLty/mBnxRA2KwqYtmPSG/N3J+hI7T6kcXAfMiMs7E2Pshx+om7vu/4ToxKMCDn0nrE+am4NZf2So8cMnbY3EyHWYfC8qClScDCzNX6qc9w8V/91aq/ItlPgqm9XDq45pR+qUQIgyQinOu5KD/OslE2woiig8ehy/+lr4pKV5bG2Lj0C566YO7htmZ2vPxEe/GYImZXG3W9FRMSIW/MkeNgOI8znFgiQ8/MRSXlZcRLWhdZ22G6hv3vX5E4lADFudmvfhI8TYyaYF/C4zXmaSQBJ34XsdZo5o3eNNTpv0q3xwLRO/tG6DoGRW8IGZ8z3PT15V9Uqobc5MWgOBIAAELhfBJQ8/xlZ2UUFxTRGlHrtTyGKYWmGpmjiAUDLWFYkAFICgPwjIVPZz2WOAMZSY17a729PmtiqVSvziVe3ML+Jkdf8QApz9O2Ml76l1rFHkfvlL36kGRpZadH1ImLGL5tEXdZJry9mZBlZW5R12aOjvHgCPW2NfOQ0Pe913LwJnvMljTAqLCENrC0QRaH3X8MDulGCiEYuxKlXyUqWBsl9OpMRo/bLq74nPwzvI7/3Gr3sO3nLr+SPb/vKY1+mfz2JP/6GMonIUoOLjUQ1WDRe7u1Gn0mVJ6+gGzfC7Z3Q4dOUvQ3e+D5ybFxhiufoUfBqfCGDstQgQUKCiF57UZ42rFL5kcwc/Nbn6Gou1dgaGYzEV3/5JOzhSjo5lyaNC2MEEdla4T2fUJZaJGM89lN8OoVubC1pNfhaHsuzaNnbcq6eWradwhgVlZCVqliWTsJdXShDKX5lLtIXUQyD1s+Qn3mcrOtyNp4RjtKukT4FEYkSGjMAT/KtVPYAJID79XsG4wCBekmg/koA9RI3TBoI/EcCFRKSUa/LStszz3f2Yb+YpDCPm5Wi+I/j3v7rdygBEDls4WkHNGz3rQbF1DS1CglAFz3MNcQ1JmVhpcqat7YcXfSwYO3XW70Sw4PeDIlFgVuPrvS6EyXh1kaDVkAACACBu0SguLg4+UJqUQlTIhB7VbkgxjKmS42CBc80srYk8f+SxDI0w9AyRsUlpZKETSbBROxJqZRkApBMJDpAFETp0r9/DOzXrV+/fnWU3jQJaPQScp3eyBJd1lG7F+GmtlS6Do9cQILYP5+CO7Sk1uySM7LRO8MpScJjltD2Nvib94nFixDiOcrGEk1bLR85QySAgT2owmJUYMBjw8gPW+fLjW1oawtyFX8yCU/6nGrvJCWmMy92xsveJu+rEkCPjnJeIfXN+2jiZ8iCl08mMxMHyyO96BEf4ex8KmS03PMpOv6s/HEk3aoZ3jKfio6V1u5mhj4vjx9E/X5KLjWhvl3oVk0rJIClW+VtB+lhz8vjB9O5ejxzLcrRU1+/h59SPAvUZ1E0/iGOGtJLnu5HXczAq75HfTqhN7yJob7sO3nTAbp9CznlKv3JBDzAg5IxGvspPnWBCnld6NMJv7ee+fsC89YrcqAXbShFunz5jcW0jRXaMBtbaQkQjkWxJ+Q5X9J9npHjTtM+vfEHo8jQc7+S9x8nE5swmLqWh2eupfKLqE3z8OM3nC/u0jmCboAAEHhkCYAE8MhuLSzskSRQ1YtEF+3rGu71MNaAvDMJgGTc3OMT47JwNNqYOLfTne4hBALcKTl4DwgAgXpNICc395/TSaymiSBRis8/TdLIMbQsyXkFpRzDcCxjacFKsqzhOYameZ4VRMloFByb2sqylKcvljHiOVrD84kXr+VeLxIEyVCUTxUlTpw4oUmTJrXBOZ2Kx35KBbwoOzuiJZvp2QF4RF/q0Ck8ax31rAteN4MIAaKEGKJHoPOX8ZjFRJfo/DgJHEAIBXqhXk9T5RKAb29i6OoNeFgIlV+E9odhe9syq3vJZrztIPXJeOnTLcS1Yet83MKeUiWAOaOkFTuYL2bIU1bSQUOklTuZ8QPlvp0p/1DK1lLeuYC2tUKCiH3mIr2B2hqCi0rQ9DUot4BqZIEebym/3AO90otmb3jaSzIatYhEHKwOxj06ktE//kbaE8/MGYWHPV8hAQwLka9k0xEz5U7K/bwoIbWHohL02gJcYEDvvSbN/5rt9bS8OpioLWM/xQkp1DPthCaN5CNneY6lVk7BXVxIh1nX8StzieX/w4IK/4hpq4lk8PV78uwvqGIj+u5DZKWlfObhjGxqdbD0nBsZbHaE/NtJOmQ0fuU5yBRQr399YfJA4P4RAAng/rGGkYDAfydQtwRAQkLeWrQ31YhYB8/pqyLf9VKDXMo+z0TIWBYD4zB2feJCz9hJ9jt8UsYnB43+KFbnGnry8GTnzNiQSSHRR5P0IkK27pOjdoWqLvSZe6e9Hhx9ioSiaBzcvT6OiKwWb1IxusZ58JwZztumZc27kTuz4nWN+4iwiBWBLjVmq8jc4O12bGZWxDMbvTslzc1c6kmGPjzbaQTaZhYmQ3Jn7hieuH+cQ22zNZMAzMt2GE9FB89ctOcUidnRtB0ctiUysEPZnlRMHiHb/mEHt41zLueWSpo7D5obsXqyR7kXQM0r0h9fHRy0eG+aUQ3YGRdWYzzRfz8H0AMQAAJAoDKBlNRLurzSEiMjyZhhiJc/RdEMQ7E0JcuYouns3AJGkQA4jmIZhuc4jmNZjuZoiiNqAPEI4FhGyRRADHUZo8uZeSWl4l9nLqee+eWNwGGdO3dWx6zuZL5sm7zlN3rpW1LLptQbn9IdWuLIOdSvJ/F7EVSPjvLqaTSFUHEpomkSu65KAByLfJ7DSsA/HuCB3NrdXAIoKkH+H+PcArRprrDmByruNDfLXw54kVYlgIiZ8oxwqm9nHJdALRiLZ66lxw+Sn3+GGrmQsrMiEoCNJRIlIgFcL6S2hGBnRyrrOv71JEkHcOJfWpTRuwHyiD7EkkcISTIK+BhfyqLWvoM9nlAkgEhpz/+Y2a/hEX0qLO1X55P8BV/Plp9qS17ML8J21uTbPxLkGeF058fFOSOFMUu0GFHffYSbN6HGforPpFLPtMdJVyhRRJ++JT/vXjZidQkgV4995lGtmuKN7+OlW9GP/6M/m4Q93alXPsBXc1H4dLnnU0QCmPOlHHuCnhuIX/UECQD+vQAEgMAtEQAJ4JYwQSMg8JAQqCQBGJKiJ3lPy5hZlrcyNbxvjx39d26b1dsB6eI+e813Z//4k3NckFLtwnH3wbDetkjUR49pt/xp5XOlquV7x100PedGzu9mx9g62GuQIWFvvNbT08VWY9TtDO40EUVmRXixumgf13DPg4emuyt5NI+l2Xq6V8l2kRnt6zZNP/9gzBR3jaSL/dAn4MskP7V8hiF2mltQ/kKSsVJjVOaMwjKj/KqLAGmre/ZMDyOWP9EC/hifHulnhRA6PtvJO2t1ZuQw9Y2kRZ17Hn8ncddoh1pmi1AtEgBKjdurf8LraQcNMias6NN3VyBRPZQaon27Lmu9OmaVj7O29Np5nYW7q0P5h+q0974fMObcuPj9k13Y2ld0dLbTUP2qU6v8HEjazvPJxie61qx1PCTHCaYBBIBAfSdQWlp6+sy/egOFaEuKxpfSc9q2cUxLy7a3t3NsShz+M7NyjQLWaHiGobUcyzCI4xieY1mG4TiW42ieZViWVtQBogIwRDqgGEU4kDGWZLT/93MXkhNb2BhGjx5taWlZXQIoNaFX5xNneztrTFPoehHF0GjTPIxlPHoxbW2JNs1F9rZo+Xfygb+oea/jZnbUmMWUQ2P0fSgRBdS8fxRVEQhQmxfAbyfl9yJojJAsS2SWFOXeDq+fRW0+QCSATfPwks3odAoxsGcMx+OXEglgRF/Kdx5VYkJfvCO7taMTUvBbyyk7a7T9I/zzn/ifi/jl7lSvp+nwH+RvYuhXPfHcwDIrGiM0b4O8/xgdNEQeN5A2lOI3P0VpWdTa6djjyQpLe856HPsXNXWoPPol+rIOj/8MdWqPP32Lnvul/MsJmsRfyDJNE0N92jA8yqtMAlg7HV/Lw6FRdDsn/PVsSg3+ry4B7PgdL9lMsQxq3AgXFlOlJvRiF/xpEDVlBf4zkZrkI7/5Mp1fKL/xKXU1l9rwLnZvDxJAff+FhvkDgftEACSA+wQahgECd4VApXSASOM+Yf22hYMdlKv+4+87jbaKSZzvXjbQviD7CbYxmWEeqeE9uyaE5kZ4KV+QHo7PVC3w2En2ASlh5Dq95snFBtmHuJMog7Twfl2iX44/NKtWgzZtXd8um/zKLGriDRkb5FhWQVMX5eu6PzBz0w2bnxTs/GNy4q7AqqMmLeocgDafnOv6/7caakRAmdlfqfJl4qIuvZM+KFMHzOddPtvaJQDz5mZYjr/v5J25qooqQT7UR+auU7EhpOQp1H9NRI1aV5QwzX50aeTpiMH2d2W3oRMgAASAQK0Erl27dk2nzyuiZBnRFL6uL7G3t90YdbDrsx0upWQKgjB2zIsSRkkXr1E0xfPEzOcVFwCOYziW1RABgOZYcvPPcQzLECGAZSniB6AkC5QxMV9FCcf8nqjLLbh0+qdpU99q165d9QkdOY2nraE6tsGDupMvj51Hv5+ixg6U33qFXhwt7zpCN7XF9jbo/GWqZVP89bsouwCPWUxjjJybl1UFeLwlXjiOnr6G5AL4IBAPVW6z9QY8dD6lN6CYMJJZQMbo3XX493+ogL64lQO5pY/6BRUYqG/ew0cT8erv6a0hOOYY+iaGev0l2dsDvbGEnjBYHjuQjvoFr/mBsrHEHVrixHSqxEjNCpCHv0DvOix/solu0ggP7I4OnETZ16nPJpW51qtrvJiJg5ZRRSWoozO+XoQv62jPp6WlbzPlwQIIoeQreNxSyiSgJ1vjzByUX0TNfk3u24n2+4g4OLz5MuZZlJ2PIvdTHVqS3AdBy9GZVOJZ0OlxaswnODmDmu6HA72UQIBc/Mr8ikCA//fCGBeGz6ZSb3gTekYRbfyZkiS0MxRfy0NTVlKChDo6y1l51NU8qt+z8ifjSdrF8gfSAcK/O4AAEKiDAEgAcDyAQH0iYOYFoJSoHHDwZJnNT/4YklhlLX5bcyO8iBfAsmcOH5rhqkGifu/briFtD5V7AYR0rFzVMjMufEHImkPndTrk4KTVZTqGqokG1FoYBne/dz6YOdbLhVzOV3qImoC2VhjMqCIXAPnquyrNXcq6Nf/48Gwnnw1qWY2yp+sNeYKY63Ez07f6WaGEBa59M1eVDVTbbGvxAtAnRi97P3z76SSdwdahSalON4TwUaYa7V+ZQw0fGneMclrWgzSrfUX6uHm+/l+eb95j/IyPpwzv5ADFOevTbxfMFQjUBwImk5B66VJq+nWat6ZplmEohmHyC8RvNx3o3s310qWr1/MKaJbr98LTXTo5Mwydk1t4LaeA54mzPzH4OZplGQ1PggBYluaJCsCwrOIXoNj/RAhgSDgAxkiS5ZS07LgTKYKIM1JPdXd38vHxqV4d8JcTpHLey93ws08QG/TSNbwpFjk0xuMH0aKEDvxFCvIZSnA7J2qoJyl0p7uON/xEAg3Kn5ZN8Rve9Lbf5AsZ1JBeSL3NLjaidbtxqQlNH4asLMgd+LrdWBDR275l1+a7D0tnLtF9O5PIhIN/UxOHoNwCtPN3NPR51NQGffUT6u2OPN2IdnAsUT74N5Wjx40bUS91Rd2UjP2yTNz1j5ym8gpws8bUAA/UqUOlpPoIofRs/NP/UOo1xDHo2SeIy4CWr3rTnpKJf4xHmdlYw1MvdkZ9OlHn0+Udf1DtW+CA/iQCQhDRyp1YlNDYgXjfUZSRQ73uhZwdqb+T5Z/+pOxt0LiBJCxCb0DhP5CCiG/7krIF+UUoYg/WcGjqUOJVgRCK/kVO01Gv9kYd25A6gj8dRWlZZNDurvilrjSv1EcECaA+/BLDHIHAgycAEsCD3wOYARC4dQKVAgGIzZy+KmWrHwlQr9GOLetYf3h2X58N1xwctEajs8+qbUvLHAfM4+RJUyIWBOsXxkSOdbclxqvZvTr52qhP/GPN4uDl+1DgpqMrvSslx7+JBFBJHah5uXHvOi1qfSjKv7wu8x/zXb/qdjpmHIk40G0Y4LrdLzFmQtpsJx/0XWZY7zpnW6MEQNwHdvbfFLOgv4OGJc7/N5wj7kgCqGNFBl3C7kXTZkUnuIXG71MCB+ABAkAACPxnAgUFBecvpOUVoIJiiePYooLSvOtFNo20GVf1R46cGT7suYspmdnZ+t69Onbt8ri+wGBnY8HQdFFxaVKqTpUAiMHPEZ9/DcfyxDGA4ojxr0oAjCIBEI8AJSKA5O0XBGn3gYRCg2gSRKOxNO/SoenTgh0c/kPF1v8MAToAAkAACACB/04AJID/zhB6AAL3j0DldIAkRJ9UvFtCKt4Rx/XUsJRtgdXr1iUs6BLUaGv8dBL/b/5UlQBiguxHIeViXHlOLXLtt3dKtXID+s0B7TZ4liUguNEdCQTYFVgRU1DFbX6xe8zp0LoqFxL1IdqrcnQASVXQuixtgXFngNN6r5Pzz/ecYBuTOJdEO9Qx25okAIJu243gf4RIhxNt1cXGTrUPEM1dGMiqbhIIcNMVicdD3Lz1q3NX9r9/xwNGAgJA4FElcPrMv3+eyUYUr+FZjqUtLfhNm+PGjPba/eP/rucXtW3j6DvYI/d6Yfs2DhcuXjtzLj0nVz9p/ACM0b8XMouNIsexPKOEAzAU+ZlliR8ARymhASQKgFj+HFEESLoAJSOAjHHalZz4k+nl1QFTzvzmO+j5vn37gpP5Q37MYIMe8g2C6QGBB04AJIAHvgUwASBwGwSqVgQ4OrvdoLiZqpVOctqFaGbtigr2JNnoMs/vOYcCvd2Jg0C/LnHjUraOrCoOVJUAyMX4Bs+dB8P62Bp1cZ+97rv8RDWPfaMudp53QNYHVfP5kXSAIbarlZx/ki4ubLTviuNm6QADfumzcvfnw11skZAhessAACAASURBVF6XdixO/8wwD/OLJBJdv9MvcXfl/ABKLYDdmWFE4VA0AjTo2GnXsigG5Rq/ltnW6AVAJIOssBPbxrXVGJOjJ74yba9OCZRQxI4u/Ta4rY5ZNcxFW6pLS893dnPR3MgRqK4o9kPvgP3DDh6f616WDvAmKzImb/DvEe5xWE1tAA8QAAJA4D8R+Pb7+PwiYslbkFT+tJWF5ov1vwwa6HH67OXHWjv27tbO0oL76+/kxnY2kdG/vjKwy4WLV1s6Ne3q0SHtynWNhiV+/wzNmwUC8CzHKBKA6gWghAMQCYBl6bzrhY7N7DBGGdfy4k+mqRKASRCLCq9rjBeCgiZaWVmRsgHwPJQEwP5/KLcFJgUEHi4CIAE8XPsBswECdROoKgEg/Y5R7YJQRMomEg1gTIwOnhKyQyndh2xdPOdE7JpA7stJFb33j9/oWeM8KGzr14EuLEkHWCUXQFLUGJ939+pEhJwGh26cYpwSrNlC0gFu8O87+4DSbfXyeDf6rVwUMMLrnHecz42igLmxi8a+F36YFMsjRQVHrdq21MtMAiB+/ntGKUn+zR/iSuBf5vaPUNy7Tr5fu4eVhQaQdrXMtrZ0gEqg/roEUuLPLXD9Rq89Xff43XB5MCsKqHHwWfX7134OKs9Js3ecrqkoYI0rOhTiOjKclBwk/N0DV29bOQg8ZuF3GggAgbtAIGrH//INEsvSGo7TcIyGp3JyS3NzC3p2a1tSIlIMs2PnEfvGFrm5Rbq8khGvdks8n9bLw0VrZZGVY+B4EvxvqWUd7K1zrxt4nuU5llQDKEsHSLIDEPcAiioqKhJFKTev4InHW1lYaAoNxkPxSaKETKJsMgmCJKf889PYMf6dOnUCO/MubOo96AL25R5AhS6BwCNIACSAR3BTYUlAwJxA2rq+fWP8dn093t1eg0SjPu/8hqF9t1fNfgfMFEeDkfqlu2urjwCIgAAQAAIPjMD/jp46dk7PKvX8LHiW4xmWRfn5wtGj501GU0GRydLKgkaiBY+6dHGxs7Xs3cOFoSlRks+eT7e2sigsLHrmqTbWVtqUtGyMEEaULGElNSCr4WhRkgVB1GXn2dk1Ki0pcWjWxNbGiuOY3OvFJxLSJAkbRdkkiIJJyNFdatNUDAwM5Hn+gbGAgWsiAMY/nAsgAARunQBIALfOCloCgfpIoCIzf/nsExa4ehuiMpUMAvBUEEjdMe2t+ce8tsXPulFYEegAASAABB4OAtnZOVv3ncUUzXFMqZSXkBtXUqJ/Svtq3OGzjRs3btHc+tQ/qQP6Pd2tawdra764uIRjWRLkz3IanqT3VzL8MRSFKYqSZSyIOPd6IcIII6ThWKPJZDSaSMpAjqNpZGmhJYnsKVRSKly+el2WsSRhUZJFUZJk6UryUZfH22ottFh5tFqLJk2aWFho2rV5zNLSskZaGGMJm1cAqGhFIUqZxc0fhqJpiD64OSdoAQSAABC4OQGQAG7OCFoAgfpMwLhjtNNsq8i/Vw+2JanpjbrDn/n7bPDYlxLWoz4v6x7NXR8d0DlpZkooqCP3CDB0CwSAwB0T2P/bX/+mGSRkOJv3e6um7ZEgOTV+asfmEy1bNHmuR/snXFpyLG0oLkm8mMUwrIbntDzD8zTP8SQFAEujCvuZhPFTFMKY1K4nPgHkv5HyA/mm2g/mUybfShI2ibIgiSaTaDJJRkEqNZoYMe/Vl7u1aNGi+gLj089Pj/1CqmbqczTzXg+/+CuJv6Yn1I2FxtT7zw0f6trrjunBi0AACAABIFBOACQAOAxA4FEnoD8ePjVo0T4lDh9pHDoNmbUobFyP6nUDHnUON1lfXIjbxO2iRbc5WyNHVy2d0MDRwPKBABB4GAj8ez455kgGy7LHsnbFX97n1f61prYOjsi1TesWGh6xLM0yTEp6Vn6hiWFJ8L+FhmVZmsb498Pnu3Zp39a5Ga14AaSkZjk62v17IbuRtcbl8eZYlmRZuiEBEAtfljFN3iMPTfwBKj3EiUCQjYIsSBJJEGCSSwXJaDKZTIKD9mqA/wiWrVoK9afk44O2h1bph6Holf0mvN1tsN5oGLF9cWz6P3VDXvPSW5O7DnoYNuIhnANEATyEmwJTAgIPMwGQAB7m3YG5AQEgAASAABAAAkCAEBBFcfveP7PzpSJ89ULuqV5tvRtpbUhVP5Ylxfw4imGZlEtZBcUixzK8IgHwHPVL7JkX+3a6mpn9v6OJ3bu7Hv3zX5PR6Nm7U8Lp5Cc6tEq/nG3fpJHvKx4Iy+r9P8aouMRYVCIwFG1pwVhaaIivAMKqx74aDiAIyCiIVSQAQZRKsv6cHjylejjAvvPHBu9cYL6LDEWv7j/xra4D1coCecVF/t8vOVCnCrDGK2iyx+Aaj0L8yVRddpEyz4qH55k2rRq3bd3UQstVeStPbzj8Z4osk48pCtEU6uf5hKVF1ewGly7nJSRmKr4SqF1rezdXJ1Iv9lR6Zpa+ylgMQzVrat2quZ2Tow1N0zVO8npB8eGjF2WMqrxr3tjSgn3phYoqMumZeXF/pp5JvJqdV6SGbLRwbPR422bPurV6vG0zCIuAfy8AASBwxwRAArhjdPAiEAACQAAIAAEgAATuH4H/Hf3r2LlCVonz1/Icz9Ecz3AMS4QAjuI49sKlLEOJxHKkcICWZ7Uaaveev5s2sczOLcnJud6rx5OODraHfk9o0bzxpcs5zq2b5WbnPvFk25e93EQRp2fkUBTVrKmdobhEEDDL0JaWvIWGwyRYHzM0LWOSFFCRALBRkFQJQAkEkI0mkyBKxVfjpwVPsba2rkJkX9KxwTsqJIAq9r/aWF9qGPH9kl8unaqN5qr+QVO71SAByLI8bMI3SSk51V+kaapZY6uRw7qM9vPgOaa8wc8Hz80K3Wve/vOPXnnphSer9LBywx/ro4+qH84K6vNmQDdJxq8Hb/rnbGb1sSiKJFxwbtXY36fT0JfdNXxVV4gjx1Mmzt5R91lxc22+de1ooonoiz9b91vMwSSjSaz+CsPQH818aejLkLbm/v3qwUhA4BEjABLAI7ahsBwgAASAABAAAkDg0SRgMBi+25dQWCKq1QG1PMNxDMcpEgBLsyydellnKJE5jtZoeA1PK9IAbzIJjaw0NKvVcJSVBSNjklNQkiSWpowm0cpSg5FcWiokpWTxGpZhaJZheYb0xjCIpkljhqYZmmJZ1lBcKhAJgJj9gkQqBd6uBMDRzIoXJ0zqNqhqgAFCxYJxxM7F+1L+qnHzlniOec/Tr/pXRQbjwMAvc/OL69jyvr3aL/vQp9wsX7Mxbl1UvHn7Pj3bhX9SqXOM0MyPdu3/PUnNkbBu8bAXerQvNYovB67X5RTVMRZGqO1jTZbOH9Kxg6N5s8jtx8LWHqr7XHo977LiY9+8/OLxs7b+ezGnOiL1dYqiNi739+jU+tE85bAqIAAE7j0BkADuPWMYAQgAASAABIAAEAACd4PAz7FHkq6IDKtWByQp/IkKQGr7MQyD0jKyC0twgTE9W0zJN+ZZM1bP2A88fTrN7enWJcUlWg2XpSuwsuSf6NDir5PJLZwc8vLyh/n0JKliTcKZ85m8hmMZhmNojmVZFjMMw7I0x7CKEEBLklwuAZgEWZDx7UoAPM0s7zv+7e6DazNui4XSYdsXx1w6WR1VbRJAZpZ+8OivjCaSzoCiqEbWPIUoScalRKxQfP2V58OZL40Y3En9eWbojzEH/zUfwkLL7Ysa59jMpvxDWZaHT4z892I2QiTPws4v33i8TdPs3KIBIyPUsRBCjaw1NEXJGBMdpPJ1vU0j7dfL/F3NVICFK37ZsrvMx8FCyzW21VZf46svu709pven4b9Fbj9Rnr3Rwd6qi1srG2ttcanp4qXclMt5NEXFbgtqbFNRfwFyAdyN3y3oAwg0IAIgATSgzYalAgEgAASAABAAAvWawNWr1344kCzJiFViATQcwxIVgNWwLEPjy1dzi0txgZR5+PLOZ1t5mkRjSVrr80kZdnbWRqNoY2PJs1Trlnb/nLn0pEtzLOH27Vv07+MmY3QtW3/lWj7PsRzxAiAuAMo/DMcyLBECGJYhtm5pqcnKSpuTq9cXmogEYBRMikfArQQCcDTzeZ32v7ovBcaSETuX7K+mAtQmAZw4lT7mna3qu+2dm2z8/DWWoUUZp13OC/ksJjU9T/2qe+fHvvosgKZJTUT/SVHnkrKqHIMPZ3iNGNK5/MOSUqG//7r8glKEkK2NNmZTkI21JiExc+TkTWp2ACtLfvsXoxvbWUgy1heWHPs7PWrHidT06+U9POXiGLnyNQstSTGAMR4/a9vRk+nqtxMDu08YSZQXpQBDWTkGjBDHMaIo+477+kqmXv32WbeWK0JfbWJXZu1LkpxxTX/070vDB3U2r5AIEkC9/qWGyQOB+08AJID7zxxGBAJAAAgAASAABIDAHRKI/u5AZh5lba3hOM6CZ1VHAJ5BxSWm64XFRhO6bry84/xyt5a9mls0v/pPc0kU8vMNXbs+efbMRY5jLDSsvsjUv6+rpVbzx+Gzc9/z++dsmiRTLM/wjCIBsBTHEbNfsf9JrkGGpZTPGYoiN+0UhdIz8q4XFBuKBVGUjeLNJIDzx3y/X7Sy38Qa/f+rU7heYgj4fskvaZXyAtQmAeyJPfv+J/vUTl587vHVC4eWd7j3wNnZi/apFnarFra7N47TalijSRwwMiI711Bl3K7urTZ+/lp5BYT0jOuDR38lycTaf7yt/faIN3iO+flg4qzQPeqLrVvZ7f56nHmKAX1h6cfLYtTYAfX5ZM5An5eeVlI5yoPf+OpyRr4aVrD8wyHefSrS/pnPJDu3aGDgl8WlgiIcoOUf1dryDk8PvAYEgAAQQAgkADgFQAAIAAEgAASAABCoNwTOnP13608pLZo3YlhWy3E8r8YCMKIg5uTlm0SaYmUBGWw0ljzPs0hDIc7KkvwjipIs4yZNbLAkKvn/UZPG1ucvZugLTSStoOICwJPLf4phGF6JL+CIAwBJdKe4BjAURTE0TexkCokiLi4x/nvhWnZ+yU29ANL02W97kJJ+WYX5B9MSknKvGASjg6Xtsy06eLR0seI1VehXVwFqkwDMA/vHBnSbGdSnvKtfDydNnb9LlQA6tG36XcQYnmOycoq8/Neptn2bxxq3cLCJ/yuNlMzVsNvXj27fuqn6+p9/p705Y5v67gs92oUv9qMQWhd1ZM3GI2qDns+2Xh/mX6VoYkGRceTbUamXy3wBnvNo88WS4TRN5ReUvPRahKHYpEYrbFoz6pmOpL5A9Sc7zzDo9S/Vlgih8a91e2dixYrqzRmFiQIBIPBwEwAJ4OHeH5gdEAACQAAIAAEgAATMCMiy/EXUwRKRsbDgNByJBeB4mmVJUsCrWXmlJkySBfKkIgDHk6yBHEuT2gGcWjuQ1vA8yzIa9ROO+Tf5SkZWkUZpx1BIQ7QAWpEAWJ50yjA0xbPEKYAhOQIYmiZeAKrpizE2lAi//i+ppFQQRLG2igClgqBh2fwSw4d/bPr27EG90VBev4+mqMca2Yc899po934sU5G0X6kRUDxq19J9KSfUpdcmAby7YPdPv51X23wQ3H/Uq13Un4tLheB5O+P/KvO9HzP82dlv90MInTqXMfLtTaoXfY8uzkNe6jh3yc/qlfvUsc9NGv2c+vqmH/5atOpXVQJ43e/Z9yeTdz9Y8tPu/WfUBiNe6fThOy9VP5iR24+HrT2ofm5na/HTtxNsG2mTU7NfHbtRXbVWw/4UPdGxadW6CeorRpM4PCjy4qVc9Y88x3w48yWfAW61ZU9Qd0GtrQgPEAACQOAWCYAEcIugoBkQAAJAAAgAASAABB4KAsdOJPwcl9m0mTVLHAFYnlfy9rFsli7XKFAsS/M8Z6FhFcuf09woGciRJIIMz3MsSxOBQDHsEYUKCkvO/JtmaWnZplWTzCw9TXwByP0/T1oQvwC1KABxCFDKBJQ5AihmsyTLutzChMSrmTp98bWaiwIihJJyMl7aHJJWpKsNX8CTnl8PmWbBVXIHKBaMAd9/uufi8dokABnjwMnf/pN4TbWEJwb26NW1bd51Q0p63v7fz19ILasU+JiT3berRjazJ1b3rpjTHyz5WTWZ/Qa7vzPhhQEjI4oM5NbdpV3TbV8QTwEyXPiv3+4oq03w4TteI17pjBEKnLrp1JkMVS/4YGrfwGEe1Zfz1+nLo4O3qJ9TFPXDhjc6tG128Ejy5Lk/qIPaNNIunjOI5+jyNhRN4iw6u7WilRYbtx377IuK2gEURT3fo927k/q0fcy++nBg/z8Uv5AwCSBQ3wiABFDfdgzmCwTqOYG01T27nAvNXedV9zpusVk9hwHTBwJAAAjcCYGS0tLP1x+ysrHilVt9cqVPVABWl51nEhDLEjv/phKAkuSPpPpnGRLkz7I0wuhEwiVEUaTUQJkEQJGMg4pYoNQdJIEALEs8AShEEgSKkiRJcmZW4YEj50qyjk0LnmJtXfV++3pJYfeNM5LziaFexzPe3Sti0BSaKrON1ZYlgtFv5+KfUv6q0QvAUGx65Y0N17ILy7vFmGgB5f75DE11dmsZOsvbuVUTtc2Kr/74ctNR9ecZE18Y91r36R/uiv2DBPAzDL1pzUi3J4mL/sTZ3x05fkk1479a6tfj2baShPv5r1WTCGCMvggb9ny39tWXc+5C1vAJkeWfR68Z1fmplhu/O/bZugqrXsknWOlp3dJ2T+R4jiXqg9EkzPho96H4lIpFIWShYd8Y4TF+ZA8LLXcnJwbeAQJAAAiYEQAJAI4DEKhPBIhh/FGS86z4k3NcKs1bjJvd2neD0SX0RPzktvdsRanhPbuG3Mh0pHHoNGTWp2Hjutre1nhmtr0+bsWyrEGhfh1q6AAkgNuiCo2BABBoaARif/8rIblASxz4laSAJBaAuZZ13SjIFlqO5/lyCYAnl/8UaUciAog6wJFIAfaGBEBsew2v6AAUVWoUMq7lFxQaaZohzgUMpXxFcg0oYgHJFEgeJRBAlrEgSqIk/5N49dS59OJrR2uUAPaePzpk56KbbhCF0C/+C/q3LyvdV96+yFQ69LuF/Zw7vefpV6WTrJzCQa9/VaIkz6vxaftY40/nDXnKpXn5t+8u+PGn30hFQIzR5x+/MuCFJ2MO/Tvjox/VK/o3/T1mvdUXYzTw9fXpSvY+nmN++PrNNq2a5OUX9/dfp1YEZBh6e8ToJ9o7VB/07L9Xh0/6tizLP0KbFAkgdMUv225UBKxxnj26PPblZwGqFwARPkqF8I2HN+86WV6AUM0j2L1Tq2Uf+jSxszLvBBwBbnq0oAEQAAJVCIAEAEcCCNQnAmmrewZsQ0m5gw8mznU3n3hMkP3SJPdTpX73XAJICM2N8EJGvS4tbkHAmM22oScO3pboYGbbHw9p552wMHHXyBr+FgUSQH06lzBXIAAE7juBK1cydvySRK7+WUbLcWoMf3pGrijiRjZanquQANRAAJbleI5IABzP8bVIADRNSRIWRTk7rygnr4hkGeRY1QtAiRqgFUcA9WdirQqiLIjyP+fSE85nGYVacwHsO39s8M4Ft0LohZZPHRqzpHrL3OKi+LSzg127V/kqITEjcMpmNbcfxzFNbLWYokRBLiwyCiKx1RFCjaw1YfMGP9+97MbeLygyUakISNPUtnWjO7o4FhQZX3rti8Iio5IgsMnOL98QROnF4WuLS4iyYN/Yck/keNtG2rNJ10YERal9Wlvxe6PGN2tSQzz/0ZOpY2dsL4/N37I20N3VaezMrX/eqAjIkLKLxNQnaRUVkx9jNGyg25yp/SsZ9gifO39t1Ya4IyfS1DKE6vOcR5t1i/0YppKvxK2whTZAAAgAgXICIAHAYQAC9YmAYhh7jtsdjb7LDOtdPnPjjtFO0U7jsr6MC7xPEoA6tG7DANevXo6Pn17ZJaFOordo299is/q0eTBXIAAEgMBdJbA75kTatWKGpTUcr1UkgIyreaJM6gVqOE6r5AIg/7Ak7R9F0Rqe5jmWoilrSwuaxhzLYixZWmhpGjE0sraykCRZEERBlEyifCUzn+MYDc9qNJwoihqes7DQiILJ0lJLU9jKUoMQ9f8F9uL/upCaUWBS3qotHeC+pGODd9ySBMDTbPqUjY7WdlU4ndWln8hIGtO5kpH8/2n59/9OLvDVxn16tV8yZxBWKvBdzrwe/s3hI8dJqn9SwK+l3bZ1o20aaSVJfn7omvyCUsWM1/z4zVjHpo0QQuWuARRFffO5f5PGVkPGbFDfde3gsHXdaJah9x/6952Pf1Sv6Vu3tPthw1ithq2+n19tif98fZz6uVbD7oua4NDU+uXX11/J1Ksfzn67j9fzT1CUkleRVgozUJSlhrWyqloWASEkSdLBIxcWrvo1O7eofKzVC159sXdN7nN39XRBZ0AACDzCBEACeIQ3F5b2CBJQDeODTsHeBeszl3qWrVAX7esaG/hrt2X9oiskgMy9014Pjj6lR0jjPiIsYkWgC/nbRVp47y7R/ifjpzqXvRsTZL/Q/eThyeTPFa8gjYO718cRkSMq2/YkEED1Aih7YifZB6CtamC//kR48FuL9qYaEevgOX1V5LteturfjvTHw6cGLdqXZkQa50FzZ7SLnpal5gIgk0mYlxvhXXczhETd3nf9gzcn6EWEbN0DV29bOajMcUC3b5r/1OgE8jcrjUMnrwVrIv1qrrX8CB4GWBIQAAINnMDfp878fjKbGPjkrp7V8PTVa3kCZhpZ80QU0DCKBMCKgklx3Mc8x9AMI4mC82Mt9Ho9RVMlxaU2No1oGhcVFbdr06LIUFpQWCyJIs/zBUWlFEXzPG9tpc3OzbfU8jTDFBUV2tk24jmmQ7uWFIVO/JNyMV1vFOWbFgW8RQkAIXT09c+6P/aE+c6ez7kyYMv8SZ0GVQ8E2LAlfvkNe7tKRcD8glKfN7/KyStW4/nXLh76fPf2V3UFA0aulyQZIdSyue3ujWPV0PrfDidNmbdLvZP3f+WZ53u0n/zB9+ocvJ53WfGxL0IoIjp+1YYy277ns84RYcMZuupVvCTJr03+9ux54mWAEGrvbL/jyzeMJrHPsPBSo6jOJGqlfxe31rd1dJMvZY8J3qIvJMoFQmhAnw7LP3z1tnqAxkAACAABcwIgAcB5AAL1iUDZ3XjwsS69kz5Ij/RT4gF1X3q7npyZOzupZ9cbEoAhdppbUP7CmPUjXDTGpOhJ3tNQWGaUn6YuCUAX7eMa7nnw0HR3DTLqk4+l2Xq6V6lbXFUCIDb8jlEnD05yRqnhfXvs6L9z26zeDkgX99lrvjv7qwkLSLfTiuYe/HGGu5VRFzPfZ8yGpKGqamAuAdTRzBg71TXg3LhdW2Z5OiDd4a8mjl7muPbvCG9bRLSP8OcPHZrhpkEGfdLfaXa93WsIKqhPOwxzBQJAAAjcKgFBEL6POZWVW0KK/PGkOmBWdr4gUzbWvIbXqBIAy7KSKGg1nCwJGg1voeWLS0pbt3Q0GAwcxxYZSpo0tpVlqaio2Lm1Y0mJqchQYjIJtjZWudcLS42ClaXWQqvR6ws0Gq2lpSY/v6BJEzsaSS2aN6EoKu7PZF1eieluSgA4ZvjHAzo8W44gOTez76Y5GUV5NaYDnPfpTz/EkCp9GKPQd1/yG1Qpj0DA29+eTryqdjXrrT5v+nf7+8yVwKmb1U88Oj329bIANXFgkcE4eMxXaqo/x6bWI3w6rdpwWL3wf2NE13cnvUgqAi7et/uXs+q7r77stnD2y9X36UBc0jsf7ZaVwASM0diAbrPe6pOSnlvuU6DRsPsix7VwvL0cOgih8pUihJ5o1+z7DW/e6imBdkAACACBagRAAoBDAQTqE4Eb7vEu4b27xL2TuXWYBqGkRZ376FdnhrUML5cAdFG+rvsDMzf5lbkVJi/v2eOPyYm7Ah3q8AJIC+/XJfrl+EOzFHeBGh8zCcCoT/pjcVDAxtYRSZF+tuj4+06jrWIS599IULAvyH6CbUxmmEd6eN/O0eYZCswcB8wkgDqaKXa+l1mAA5E8IocQzwXlrSGHD81wrXXK9Wl3Ya5AAAgAgdsk8Ouh+NMpRpZjeY7Tckx2br4o08QLgOfVQACGZS1IJkCSxk8pCshqtRxL0zxPcvrxPEtRxEGAoihZlpVbanJXjRAuLjFdLyghYf9lGQFphibVAWmaRNFTCOUXlPx5Kk0QZaNw17wAKIROvbnKvUVZVtt/cy8P2BySXkhq+1WXAGRZHjdj67F/rqiJCSNXvtatU8XteqlRHDLmq8ysApXoOxOeHz+yx/c/J8wPi1E/eeWlpxbPGVTOO+Szn3fuO63+0cZaU6CkBsAILXjXe9hA8n9to8orAiI0c8Lz40b2qLJX51N0k97bkZVT5rFvacF9FzG67WP2vx5ODp7/g9q4WVPrPd+Ma1STz3/dO//R8v3b9/yjtnFp1+wHkABu8zcFmgMBIGBOACQAOA9AoD4RKI+QJ2bwjuGJ+8c5JC7qMhR9kzjXndjnZV4AxMz+rsq61GIBdQYCJEePGTptr8Hd750PZo71cqmUcljprXJFAOfe40PXhQ4mngKk25DEKiP6bc2N8IoJsh+FyA83vjQL8jeTAOpoVu0rdGqRa7/0VUqfSVFjfN7da3zab+acmeP7uNQUmFmf9hfmCgSAABC4LQJ6vX77z6eLS2WOeAGwJcUGCdMsx5QHArAsq2GJwU+S+XEszzIaDa+UBmAZ5kZCuvLkdar1r8xAkmRDcakoYYahSTkAllba0yz5b4QRlZiccS3bIIjSXZQAGmusrkyJtNQQVfeM7tKQ70IvFWSrQKpLACWlwpA3NlxVjHxZxnujxrd3tlcbF5cKGzYf/eLb+HKYK0N9+3u6rNzwx/rosoqA08b3njiqV3mD+L/TJsz8zjzxnvrVhmUjenRpI0qy98iIqzpSfRBj9Mmcl30HuKkNGJqf9QAAIABJREFUMCZqyP7fE1d/fSRfX1LeYXlgwjffHVt6oyJgxw6OW9a9ztaSzC8ru0BfWNreuWmVbH9Z2YWvB2/KuFYmZ3h5Pr4idOhtnRNoDASAABAwJwASAJwHIFCfCFTYz+RuPHrI6RiXz52mNTlEXO6rSAA3QvQrL69OCYA0NeoT/1izOHj5PhS46ehK78rOitVyAdzovFq35aPeYwlAnXJS3JpF7yzfKwZuPbrS67b9K+vTAYC5AgEgAASqEPjf0ZPHz12XsVSQk4ZobeNmbVhOSRCoBgJwLEfTDC2TYAFS348mJQM5jqbJjb9yn0+xrBrTXlaRrrx/WZaLSwRMIZamOMX0p2mK/A9DpWfkXs0pFEySSbibEsD4p1760mfq/3va/3Mt1XfHwksFuvLJVJcAcvKKXh71ZbFSERBjNHXsc7aNtEaTlJml/yvhSnJqjuqQjxBq1cJ22xej7WwsZny0a//vZZVtP//olZdeeLK8/+IS06vjNl65Wpa0T/1cq2F3bxzbqoVdznXDgNci1Hh+jNHQgU937OCIMb6uL7lwKeefc1ezcw3m8oFn97bLQnysLPn/z/wf+vkv2348pXbY9rHGo4d7UIS18h8KU4jAb+lk272zc/TOE59F/P6Ma3OvF55we6KFY7NGRkH852zmV5v/vJiWq/aAMfp07sAhXk/DLwIQAAJA4I4JgARwx+jgRSDwAAiYXaGTKgCfdAjtvy7a+Ug8KctnJgGQQIDF7jGnQz2qpitWvP19K9IBkg63BZalAzRbkH5zQLsNnid/VdIElj+1SgAkEMA7NSxlW2BVA5z46u8JPB0z7kZagbh3nXyLIqvmAqijWR2BAJV2QB/t325DHyUxATxAAAgAgYZEIC0t7XxSslbDHzt1ibdpay4BcBxXWFhoQXL5EeNdqyGX/00a2xUUFlHkQbKMmjVpxHG8YpOW2cxqETqMsUmQRFFiif8/RVNUqVEoKRVEUdYXlppkSTCJJtMtSAC3VhSwscbqzzHLOzR1OpGZ/OrORVcKy4xedSerSwBnk64FTPq23M6vbcOtLPml84e80IMUBRw24Zt/LxBZgaapTWtGuru2NH8rbO2vkdv/Mv/EvrHVvm/HN7LSkLHe+lY2K85X23A0TY0Y8syMiX1U+x8hZF4RsLa3VJeB6SE/xMYlq20oiuJ5BstkC8zfcnNtHrVyJM/VUIygIR15WCsQAAL/iQBIAP8JH7wMBO4zgUql8sgF+w7UNYyEA5R56ZunAwz4pc/K3Z8Pd7FFel3asTj9M8M8HBA6Pq+d96HAmN2hHvZGfeL24EHT9jqFVpUAjLrYed4BWR8oGQTNntolAJIOsGuIZtauqGBPB41Rn3l+zzkU6O2upgMMsV0Zsy7QxcqoO/zZ6GHLj9eSDrCWZubpADXG0xv8fWZrl6ZsHVZJbTDqYucPCMialxlJ8iPAAwSAABBoiARWRWxBmlZVJACORizL8DxNKgcwtFZDDHpJlhWnf3J1TTwBaKasSL2ZKwDGWCZlAiVOMTiNJsEkiKJICgcaBSxIkskk3IoE8FPy8UHbQ+veDw3DRQ+Z4dexd0JW6sBtH2UU5VVpv9hzzPuefuYf/nr4/NT5u6u6LtxogRGiKepZN6eZb/V1dyUitKHY9HLg+tzrpEaApQW379vxDvakImD5k5CYGThlk3TDdwAh9JSL45Z1oxma2vdb4uwFe+peAk1R7h2bT37juR5d2qpZBkk8hYyHjPkq7cr1Ot7FCH36wcCB/Tr29VurTq/GB2PU6akWqxcMtW9SKU4PY5LKoSEed1gzEAACd0oAJIA7JQfvAYEHQaCSBCDGzW7tm75aTQpYyQuA/DE3dtHY98IPp5GMRhoH91Grti31IkpBRYk+ZNtpcsQiu5BZmq2kKGDaBv++sw+oPpCkel/E6skeVe7065AAEDImRgdPCdlByhAiZOviOSdi1wQlO2DlooAR3gnecX43LQpo1gwhUR+7dEzwijhdlaKA6RsC+syOvTHlwXMiVk2tOuUHsUswJhAAAkDgwRCoUQIwlRZzLLlVttBqRUmkaUbLMyaTIEgyQzOSLLMMjTHiONq+sf2NVADEpDQJgkkUWYY4EDAULUiiIBKnAEFARkG8dQng4MXTo/aEsTQjYVmQJGWIcpOV+BtYcdrl/ce96vpcSt5V3+0LrxnKDWaiUmhZHiM8v2fARI9KSfg37ToREXW0iu2r0bDWlhrnVnZPuzbv0bmNa4fm5dZ45rX80dO3CCZyqd6sqVXUqlGW2rKLenW3jCZx/Kyt6Vfyyzevb+/HP5pB6tZu3vVXRFRFZoHyBryGtbPRtnussftTLbt1dm7X2r5KpcCiYuPwiZHFxaa6JYC1nwx96gmn+L9SfzuS9L8TaVezCs0v/zU8+2SHpiMGd3r5xY4aHu7/H8wvF4wKBB4lAiABPEq7CWsBAkAACAABIAAEGi6B6hIAy7I8i2gK0QxtoeFJ/n+KYmhKkmWKQjRF/791LUmyLMucku4fI6wY1ZQkycWlRlZJAcDdSBYgSqoEgI2CVIcEUOVeGmNsFEVOkQCUugNVH5pheIYhooMoVHfsZxli9JJQhMrmPsZYlHCVD2klwUGNJ6C8ver4UGNOPhljyazP8t7IvMuCJCr1Xcdw5e0EkaCuSwLA6AZh0kqWcUFRSU5uUZHBJCNsY61t1sTaxsaixj7ABaDh/rbDyoHAfyAAEsB/gAevAgEgAASAABAAAkDgoSGwev1WmXfiWEar4TW8kg6QZZFsYpTkfyTyX5ItraxFUUTEfpZsGlkRa7iWR5axJEkMCREgj5ruTpZxhQRgFARBLhUko+JUUKL7M3jK29bW1mCX3p8TAZzvD2cYBQg8egRAAnj09hRWBASAABAAAkAACDREArG/HjmXLnI8SyoC8AzHkwt8nmVYkgRQCRgnPviUeg1elgWAKAC1XptjLJMagORR2xAdQJIULwBRMppEUZAUCUDIz7tqjTPfeitIq9U2RPT3fc1g/9935DAgEHh0CIAE8OjsJawECAABIAAEgAAQaMgEDAbDV1HfFRgQrVQAYGlaw1NKMb/KVNRgfPOQ/NuihpFEhAC51ChLGEuiVGzINxVde9VnUO/evW+rJ2h8ZwTA/r8zbvAWEAACKgGQAOAkAAEgAASAABAAAkDgESFQUFBw4cKF3NzcGqPu79EiWZZt0aJFu3btHkIXgJtayzdtcOvQ7mJXtQ16H4a49fVCSyAABOopAZAA6unGwbSBABAAAkAACAABIFAPCKhJBP77U6X0XR3d1lgkr3r76s3ubKp11OS79Q7VTsrbm/epfgiV//77EYIegAAQUAmABAAnAQgAASAABIAAEAACQAAIAAEgAASAQIMgABJAg9hmWCQQAAJAAAgAASAABIAAEAACQAAIAAGQAOAMAAEgAASAABAAAkAACAABIAAEgAAQaBAEQAJoENsMiwQCQAAIAAEgAASAABAAAkAACAABIAASAJwBIAAEgAAQAAJAAAgAASAABIAAEAACDYIASAANYpthkUAACAABIAAEgAAQAAJAAAgAASAABEACgDMABIAAEAACQAAIAAEgAASAABAAAkCgQRAACaBBbDMsEggAASAABIAAEAACQAAIAAEgAASAAEgAcAaAQL0jYEzbvWja4ui4ZD2Zuq2D+6Cl36we7Fzv1gETBgJAAAgAASAABIAAEAACQOD+EgAJ4P7yhtGAwH8loI+d1Dnge8fAzyNm9G9ugVBJ5i/RJ93njnW/4451Ub4++pXxU2+qIRyf7fSVV2aE1x2PBC8CASAABIAAEAACQAAIAAEg8EAJgATwQPHD4EDgNgnoonxd39GHHj04ucNtvllrc320f7vw3idvLgGcCHEdkLUqFySAu0Ue+gECQAAIAAEgAASAABAAAvebAEgA95s4jAcE/gOBtPDeXdYMOJg4v5Y7/8y9014Pjj5FAgRsOwWu+nblYCdltNTwnq+jVUvyF01aHpeJkMZ58JyIVVM9bNHxEFfvcN2NGbmGnjw82TkzNmRSSPTRJL2IkK375Khdob1tdd8FuE6KLZ+536bcCG+ERN3ed/2DNyeoLQNXb1s5yOE/rA5eBQJAAAgAASAABIAAEAACQODeEgAJ4N7yhd6BwF0lEBtkH4BU87v6Y4id5haQ8OaubbM9HZAubv3EMZ87Rvwd4WWrSABdQ/L7h65fPZ58d3iRj0+01/6U0K4IISIrRPubeQEYEvbGaz09XWw1Rt3O4E4TUWRWhBeLUEyQ/Si0tcILwBg71TXg3LhdW2YpfX41cfQyx7V/R3jb3tUlQ2dAAAgAASAABIAAEAACQAAI3DUCIAHcNZTQERC49wTqkgBIjMB6L3KNXzYP3YYBrl8NVmx7IgFEB56In9xW/U4X7eMa3l81+6tJAJWWERtkH+KuvlhFAtBF+7qGe1X0iXRfertGDjGbwL3nASMAASAABIAAEAACQAAIAAEgcDsEQAK4HVrQFgg8YAJ1SQCxk+wD0NbcdRXZ+hIWuPbNXEU+IRJAQqhZGH/sJPuQjrVIAJlx4QtC1hw6r9MhByetLtMxtEYJoKpTAEKnFrn2S4dkAQ/4jMDwQAAIAAEgAASAABAAAkCgdgIgAcDpAAL1iEBduQDujgRg2DGmdbB+YUzkWHdbDUKodi8AkADq0cGBqQIBIAAEgAAQAAJAAAgAAYUASABwEIBAfSJAnO3ft4tI2epXLeL+ZoEAt+YFUMWwJxf7e6dAIEB9OiMwVyAABIAAEAACQAAIAAEgUCsBkADgcACBekVATAof0DMk1XPG+rAJ7nZk6qXXjqXbDu7tjMzTATLGhI3+vu9rw1SxoK5AABQ7yX6MFJm4djBRFS6H9+y6wXPnwbA+tkZd3Gev+y4/4VIWCKAkFBh++NAMVw0SEWLN0wFqjKc3+PvM1i5N2ToM0gHWqxMFkwUCQAAIAAEgAASAABBoSARAAmhIuw1rfTQIiPrjG2fPXrwjgdT+Q8jWwT1428HpSpnA3NhFY4OXHyZV/qoWBaw1FwBCydFjhk7bm4lQ17CT+8cZo8b4vLtXJyLkNDh04xTjlGDNFjWPoD5unq//ugQjQoE7c1f2QUjUxy4dE7wijjSGooCPxumCVQABIAAEgAAQAAJAAAg80gRAAniktxcWBwSAABAAAkAACAABIAAEgAAQAAJA4AYBkADgLAABIAAEgAAQAAJAAAgAASAABIAAEGgQBEACaBDbDIsEAkAACAABIAAEgAAQAAJAAAgAASAAEgCcASAABIAAEAACQAAIAAEgAASAABAAAg2CAEgADWKbYZFAAAgAASAABIAAEAACQAAIAAEgAARAAoAzAASAABAAAkAACAABIAAEgAAQAAJAoEEQAAmgQWwzLBIIAAEgAASAABAAAkAACAABIAAEgABIAHAGgAAQAAJAAAgAASAABIAAEAACQAAINAgCIAE0iG2GRQIBIAAEgAAQAAJAAAgAASAABIAAEAAJAM4AEAACQAAIAAEgAASAABAAAkAACACBBkEAJIAGsc2wSCAABIAAEAACQAAIAAEgAASAABAAAiABwBkAAkAACAABIAAEgAAQAAJAAAgAASDQIAiABNAgthkWCQSAABAAAkAACAABIAAEgAAQAAJAACQAOANAAAgAASAABIAAEAACQAAIAAEgAAQaBAGQABrENsMigQAQAAJAAAgAASAABIAAEAACQAAIgAQAZwAIAAEgAASAABAAAkAACAABIAAEgECDIAASQIPYZlgkEAACQAAIAAEgAASAABAAAkAACAABkADgDAABIAAEgAAQAAJAAAgAASAABIAAEGgQBEACaBDbDIsEAkAACAABIAAEgAAQAAJAAAgAASAAEgCcASAABIAAEAACQAAIAAEgAASAABAAAg2CAEgADWKbYZFAAAgAASAABIAAEAACQAAIAAEgAARAAoAzAASAABAAAkAACAABIAAEgAAQAAJAoEEQAAmgQWwzLBIIAAEgAASAABAAAkAACAABIAAEgABIAHAGgAAQAAJAAAgAASAABIAAEAACQAAINAgCIAE0iG2GRQIBIAAEgAAQAAJAAAgAASAABIAAEAAJAM4AEAACQAAIAAEgAASAABAAAkAACACBBkEAJIAGsc2wSCAABIAAEAACQAAIAAEgAASAABAAAiABwBkAAkAACAABIAAEgAAQAAJAAAgAASDQIAiABNAgthkWCQSAABAAAkAACAABIAAEgAAQAAJAACQAOANAAAgAASAABIAAEAACQAAIAAEgAAQaBAGQABrENsMigQAQAAJAAAgAASAABIAAEAACQAAIgAQAZwAIAAEgAASAABAAAkAACAABIAAEgECDIAASQIPYZlgkEAACQAAIAAEgAASAABAAAkAACAABkADgDAABIAAEgAAQAAJAAAgAASAABIAAEGgQBEACaBDbDIsEAkAACAABIAAEgAAQAAJAAAgAASAAEgCcASAABIAAEAACQAAIAAEgAASAABAAAg2CAEgADWKbYZFAAAgAASAABIAAEAACQAAIAAEgAARAAoAzAASAABAAAkAACAABIAAEgAAQ+L/27jwuqnr/4/h3QJBVARFFQUVxF0XEBQUExQXBtCzT6qd2y2tWli2m7da10jLL0jJv2WKpleYCrqAooOKGiAviBioijgoojqwyv8avnaYBvZNZCOfFH/dxO3OW7+f5+frHec8530E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AARAHMAAQQQQAABBBBAAAEEEEAAAVUIEAGoos0UiQACCCCAAAIIIIAAAggggEA1iwAyMzPpGQIIIIAAAggggAACCCCAAAJ3iUCzZs3ukpGYM4xqFgGYUxL7IIAAAggggAACCCCAAAIIIIBARQEiAGYF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EAAAQQQQAABBBBAAAEiAOYAAggggAACCCCAAAIIIIAAAqoQIAJQRZspEgEEEKhJAqWlpdHR0VmnT8uiegUG+vn5VVpgbGxs2qFD8iMbG5shQ4e6ubn9TRRyVEKIyMhIKysreRWdTvfLsmXujRqFhYWZDNvJyem+YcPs7e3NGU9ycvLWxES5pzxQq9XGxsQYV5ScnOzs7Ozl5ZWRkREdFWW8s729vU6n27BhQ//+/Y2vqNVqV65YUVRUZDKYjIyMxISESoenkBp7KsPz8PRUylc2Vlqpch7jQ5SNxj2tdKMQIjk5WQjh5+en1Hsbp1IEDI0bPNjLy8ukHcrJjau4dWnmNJR9EEAAAQQQqCoBIoCqkue6CCCAAAK3I6DT6aKjo0NDQ5Wb+eTk5Nzc3LCwMOPTyfttR0dHk+23c0nzjiktLY2JiSm4fDm0Tx9lbBkZGTt37Kjn6iojgJiYGH9/f/lppcOu9FLJyckHDxwwuSE3PrM8yjgCOH78uCw8OTn55MmTkZGRJSUlJhGA8XgyMjKUQzIyMmJjYlzr1zfJC4QQ2ut/HTp0EEJkZGSkpKRERkbm5eXFxcVFRkba29vHxsa6uLj4+flptVplY8VKMzIy8vLyZHCjHKKModKBmegp/2lvb6/UZRwKyHJufSpnZ+ctW7YEBATY29sbD1jpgvFkU6q4dWnmTRb2QgABBBBAoMoEiACqjJ4LI4AAAgjchkDS9u0+HTsKIX5Ztiw/P19+N5ueni6/AFdOaHxPextXuY1D5N2mi4uLtbW1vLlVtly5cqViBKDVanfv3t2vXz/lkYFKL1rpram8Az937tzZs2d9fX1l4ZVGAMpNrPGtsryQ8QCU3eRdsb+//+7du+W98c0olMP3798vv42XTz3IG3KtVqtkCreuVOlUbGxsixYtlFpkrFPpRuPBZ2VlGV9I5g7bt283/1SyQJOIQW40nkXKDjqdzszSbmMWcQgCCCCAAAJ/twARwN8tzPkRQAABBO6YgE6n25+a2iMgwPjOUN55yu3KlUx2MB5BfHy8p6dnYkKCECJ80KCEhATl627lqOTk5JKSkv2pqUVFRcZPvBs/Y2/y3Li8RWzbtm1KSoo8obz19fb2PnXqVKVPASh3zrcAulmWIbd37NjR+Mt25UUA5R5VuScXQpg8BVDp/a18QqHStwZMBql8e6989258oLW1dXR0tK+vr4eHh/w/FZ+xlyeUh/v4+Bg/IiHH1rt374ob5dMNxp0yCSD69OmzdetW5WmL/3kqOYxKS66UyNnZ2czS7ti850QIIIAAAgjcOQEigDtnyZkQQAABBP5mAZ1Od+bMGS8vL+X5bXnB0tLS9PR0+YC6/E/j207lzW150x4bG3s2O1s+V29y42d8Yymfn7eyslJejNfpdMr9tlarXbd27cDwcOWZf+Vb4tTUVPkVtPxaXgihPJRuvIRB23btzHlJ4WbvCyh3p8oOf/ZFAOOn8Y1vqm8dASgvzyvjV94IsLKyMn5nQVn7oNJ37GWnlAcEhBDGPZXbQ0JCtm3bpjyMoOxs/FKDUrXyTb5vp06H0tJMjrrZqZRHMCrNjIwfwZDvR8jFF8wp7W/+p8DpEUAAAQQQuE0BIoDbhOMwBBBAAIF/XkD5tj8+Pr5NmzbK7bc5TwEo93jGN3u3iACU75aVe/usrCzj7+1NbhpNHhTv3bu3vKdVHok3edTc+M5ZSsp170yWLbz1UwBhYWHKM/xZWVkVlwNUVsir+C33X3wKwHjJQGXFvk6+vhcvXuzfv79Op1MiktjYWCFExbzDeEgVcW7xFIDxyCs+g3AbTwEYn8QkMFL+s4W3txDC399fCPE/S/vn/2lwRQQQQAABBMwUIAIwE4rdEEAAAQTuCgGTtQDkLe7+/ftN1gKo+OX5PxYByLfufX19T58+HRwcXOkqd/KbdpN1DSv1vcVaAMYL+KWkpLi7uzdo0ED+IoDykXLOihFApWsBmP8iQKUvz2u12sOHDwcHBxvfVJci2mRwAAAfTUlEQVSWlpo8tVFp+eavBWC8p3GxitWfWgvAzHUZdTrd9u3be/fubbz2QaWl3RX/ThgEAggggAACNxEgAmBqIIAAAghUJ4Fbf5ttfMer/Bqf3HizCEC5D5c/4BcYFCSf4VcW4f+zLwK4ubnJr47lA/A3iwBu8cN7Jv2IjY0tKCgw/q1Bk5XqlCcITK5ofJ6KbsavS5g8kmCys3JrXVpa6uTkJE9bcfyVrp8vn/aXL1Ckp6fLRf4qjT+UMfz6ZbvyHkfFjW5ubsaLGlR6UTNPJRtd8eckKv57MLYyPuRmAU11+hfFWBFAAAEEVCZABKCyhlMuAgggUP0F5L16fn6+LOVmL9UrL2wrFStrASjLxcvl6LYmJgohnJycmjZr5unpKe8Mc3JyzmRl/dnlAOUqdCbvkFe6FoDJA/+3bovypL1Sr8lX/cb5hZlPAcib85UrVhQVFRn/6H3FtQCUcrRabXRUlByqMn6lHSYVKWNWthsvWyDN5Z9ydeWQXoGB8icGlHRDCCE3VqxOWaNReeuh4lGVnspkIimXUAZmPIWMVzSoWFr1/1dFBQgggAACahEgAlBLp6kTAQQQQMB8AePn2M0/6m7es+LSA3fzaBkbAggggAACCPxNAkQAfxMsp0UAAQQQqMYCNSkCUL7qv8XK/NW4VQwdAQQQQAABBP6MABHAn9FiXwQQQAABdQjUpAhAHR2jSgQQQAABBBAwS4AIwCwmdkIAAQQQQAABBBBAAAEEEECgugsQAVT3DjJ+BBBAAAEEEEAAAQQQQAABBMwSIAIwi4mdEEAAAQQQQAABBBBAAAEEEKjuAkQA1b2DjB8BBBBAAAEEEEAAAQQQQAABswSIAMxiYicEEEAAAQQQQAABBBBAAAEEqrsAEUB17yDjRwABBBBAAAEEEEAAAQQQQMAsASIAs5jYCQEEEEAAAQQQQAABBBBAAIHqLkAEUN07yPgRQAABBBBAAAEEEEAAAQQQMEuACMAsJnZCAAEEEEAAAQQQQAABBBBAoLoLEAFU9w4yfgQQQAABBBBAAAEEEEAAAQTMEiACMIuJnRBAAAEEEEAAAQQQQAABBBCo7gJEANW9g4wfAQQQQAABBBBAAAEEEEAAAbMEiADMYmInBBBAAAEEEEAAAQQQQAABBKq7ABFAde8g40cAAQQQQAABBBBAAAEEEEDALAEiALOY2AkBBBBAAAEEEEAAAQQQQACB6i5ABFDdO8j4EUAAAQQQQAABBBBAAAEEEDBLgAjALCZ2QgABBBBAAAEEEEAAAQQQQKC6CxABVPcOMn4EEEAAAQQQQAABBBBAAAEEzBIgAjCLiZ0QQAABBBBAAAEEEEAAAQQQqO4CRADVvYOMHwEEEEAAAQQQQAABBBBAAAGzBIgAzGJiJwQQQAABBBBAAAEEEEAAAQSquwARQHXvIONHAAEEEEAAAQQQQAABBBBAwCwBIgCzmNgJAQQQQAABBBBAAAEEEEAAgeouQARQ3TvI+BFAAAEEEDAVOJqZNXPBz1t2puoKi4QQLZt59A3oPHpoP4+G9eWumWdy3v/vjzHbkouKS4QQ9/Tt+dyYYd5NGkGJAAIIIIAAAjVbgAigZveX6hBAAAEEVCewKSnlyamz5c2/yd/0Fx9/eHDfZRsSJr7zWcVP57wxYUjfnqrzomAEEEAAAQTUJEAEoKZuUysCCCCAQE0XyDyTE/TQc0IIN+eiJ4Ycfrj/cSHEyoSmi2Kbpxx1EUKMHzn488VRQgif5nlTHkn1b3PhRLbjk7MCMrIdbWpbhwd3Wx6TKJEeCO/99jOjHexsa7oZ9SGAAAIIIKAiASIAFTWbUhFAAAEEarzAm598u2DZukauV+M+WWtS7BMze8Ylu8uN/m0u/PDGFuMdgp8edC7X9G6/bYsmGxbMqPFoFIgAAggggIB6BIgA1NNrKkUAAQQQqPkCvkPGXcy//OXkrUGdckyqPXvRLmRCuHxAIGHuavlp5lnHLSkNRocfWxTT/K2vO9tYX3t33J4w/+xPl7b9MrqVXq/5+NUnh/UPqvlwVIgAAggggIA6BIgA1NFnqkQAAQQQUIFAesbpsDEvWVmWH/h6hRB6IcTcFW3nrmhrVat8xX82erkXtB41TAix/D8b2zXNF0Jz+WqtXhMiy8o0ad8u1+bXDnomYunUTT7N868fq/n3hz237Gs4dvigN576PxXgUSICCCCAAAKqECACUEWbKRIBBBBAQA0C362IefWjBa08Lke9vVHexncYO6T0moUhC3g6ycP16pCpfbwaFqx7N1Z++visngkHGggh0hcsP5trO+TNPjs/jRZCIz8dM7PX9kNuzz96/3NjDMEBfwgggAACCCBQAwSIAGpAEykBAQQQQKDGCuw5eDTzTE629qIQoqm7W/dObRu4Oldabbb24tNvf7prf/r4iMMT70nTC33UjiaTFvib7PzVs1sD22n1Qq8RmrZPDC3Xa+xtypJnR322pvXc6Db75qyqZaHXC72uyKr78xFl1yyi5k3zbduixvpSGAIIIIAAAioTIAJQWcMpFwEEEECgOgikpp/46JtlsduSKw52ZGToq088XNfRXvno2Knst+csjNuRIrfs/GB1XftSoRejZgfuOOJqfAbDOwKfrJJf88/4pcOCjd5CiIeCM94csW/A1LBMrYOnq+6jx3Zt3Of+bVyLq8W1TK4+pG/PAUFdU9KOpR071crLI8jfp29AZ7nP6bPaRdGb4pJSDh47Kbc42NuGB3V9ZEiYX7uW1YGcMSKAAAIIIKAKASIAVbSZIhFAAAEEqpHAlJlf/hC1UQ7Y0kLv3bDAyb5EV1Qr87z9lSIrIURDV5dFH77cspmH3GfwE6+lpBl+/E8IUce2dNd0w1J/eiFCpw44m/eHRf47eOYvfXGz5vqePV8Lv1hQu65d6c73Vm8+2HDc/B63QRTSvdO8tyb+vHbL67O/udnhw8NDPpwy7jZOziEIIIAAAgggcMcFiADuOCknRAABBBBA4DYFCnRXx0z5YGfqYcNj/666ieFpg3zPGJ8rMd3tqa+7FZVa+rT2WjP/XSHExfzLvkPGaTRizUubmrsVVHrh0Gn9svPshBCvDt0/KuiEECI7zy50Wj+NED9PjPfxzOv62qDLhVZe9a+sm3Ijeug4JbK41PLXYXw9blvPVueFEJMX+63Y7dnEVTeky+k6tqVHztZZtqtJebmmnXfTQ9e/+a/nUPx/QSfGhx2RY1i+u8mqPR7bjtQXQnRu5/3z7DdqWxvyC/4QQAABBBBAoAoFiACqEJ9LI4AAAggg8AeBJ6fOjopL0mjE1KH7RnTPNCzKJ5fmM/rfc5dtQ9/rV67XfDb12cGhPdZs2TnujY+c7UuSXl9b6f4aIXxeG1xSZqER4vD0lXKfV5f5Lt3V9D7/U+/dv/fNFZ2WJDX7NU2Y0O/wU33TNULkF1p1f2uQEKKWZfmBd6Lk1Ud8FmxjVfbt2G3KVTYfbvDENzeeHRjmf+qd+/dWHO36A42eX+R/rVzz0tgHJzwylH4jgAACCCCAQNUKEAFUrT9XRwABBBBA4IbA8pjEZ6bN1Qjx5ZikQG+tvO/fc7Led9u9LhVaTw4/2Nb9kswDnl3sv+5AowcGBs96efzG7XvHTHnfxupaJ488J7uSTx7aLff5Mt47/ojbr9/eF5ZapmYZVhB0q1OUMHmD/DRw+gCH2qXrJm5KPOb2+Dc9DL8fKMT2l9e72BcLjfgqwfv9de2EEF6uV9ZN3CRHMium7fP90kwyCb+3B+mKaxmfWehFVKpHQWGtiI7ZdW1LhEZ8urH1nE2t/Tu0Wj73LZqNAAIIIIAAAlUrQARQtf5cHQEEEEAAgRsCAQ8+k5VzfnSPE68MPChX7H9icbe4dMOP9gkhPJ11sc9uktu/3t58+vr2wV07/jDzZSHE0Cff2HPwqBCiQZ2i+Odj5D7dZgy4VGhtjBvpc+bDYcny014z+299ccPpPNvwOX3krwY62pTunrJOfjriq8C9pw2pwUNdM9+ISNUIjdx+Os929Lc9zxfY7H99tdwyaE7o8QsO44OPTOyTLrd0nBZRXGY4oWG5gebnvx6VpBf6NlPvcbC3TVuzgGYjgAACCCCAQNUKEAFUrT9XRwABBBBAwCCwNn7nv1//yKbWtX1T1sgH/9ccavzcL36KjofT1Y1Pb5IvBExb337hLq+KcBHts2fdmyz3aT0t0mSHnx5N7NQ4Xwi99opN6TWLsmsWQ78MulpyY9n/nl7nv354hzzWd0Z44fWFAFaOjW/T4JLyIoLf+wN11/ffPWmdY+1SITQDPw/JuOjw4b3Jke2z5bFt34ko18sFB0XtWuWpU9acK7AJnh1Wz6lOysovaDYCCCCAAAIIVK0AEUDV+nN1BBBAAAEEDALyVwCGdMiaEbFX3nIP/irk6AVHqaPRiM+H7QxpoZW32UFzw85fsakI99/hO4K8DEv3fb2r+YxNhif5lb/atcr3vbDm+n8aznAwp+7whYHXym/cqwshPh6yZ2Cbs4af98u36/dFHyGEtWV56otrfluFQITN65N1ybCmoKWF/uCk1XJ7148HFBRbPRd8eFzAMXmt7Sddn13R5fL1Xy4w/EKBTWnpNYvCUstefu2XfPQazUYAAQQQQACBqhUgAqhaf66OAAIIIICAQSD88ZcPHM384r5dIV43VgH4eo9X3HHDWwDWluUTeh3p1DD/xjv5ia2/2OE9K3JvRJtsxe65qM7rjrinPb9G7vPQkoA9Z1yMZTu65//80Fb56YlchyHfBZVcf/5f/llo9Mqx78e3/WpXcyFEm/qXV45OkGsHfL7d++OtreXOzZx16x/bLLe3nhlhuM+vXbprwo1VBuT2mfFtvkv2Ut4IaNqowTfTJ3k3bUyzEUAAAQQQQKBqBYgAqtafqyOAAAIIIGAQ8Ow9UgiR/uxquTKf4Zv/69+zm/z/Set8o9Ib17LQH5hg+Epf2SdiYe/CUstN/9ok9/f/fMCV357wl1ueCTjyZLejcv9u8/pfLv7D7/N5OevWjtos94xc2PtYroMQYlzXY8/3TJdj6DgnXIkMxnc7OjHgiF6I9xPbLthjCAuEEHVrl352z27/RrnGY950osHENX7F1yweuz986oRRdBoBBBBAAAEEqlyACKDKW8AAEEAAAQQQMEQAhq/in1yrWIR9H+JVV9fd46K1ZXluofXW065pF+rIpfvq2xcnjtlo2PP6Pf2lYqseX4VFtDw7s1+KPLz1XMNP+hn/JTy6yc2uSAiRV2Td46sw448a2BdFjUyoa3i33/DXYd5AeZWERze62RULIb7Y02JW0o1HAAy/LPiUfKFABCwIu1RkZW9dVlRmKQOCe9tkTe+banzyRQeavrWl/a8f7Vs136Xujfca6DcCCCCAAAIIVJUAEUBVyXNdBBBAAAEEfhdo2X90UXHJ4XFrlK/+Oy8YUFhmWJNP+WtoX9Skru5EnsOFwtoV7eYO2NO36blff8nv2/3N3tv+h4UAvJx0a4dvMRyiEUvTPF+L91EO93fP/X5wkvI4QVaBXdjiECGEba1re/+1Xm4fHd19R3Y9eYjx/oHf9/353q3uDkU/HmryZkIHuUMtC31487Mf9ElRztn1m/4FJbUWvDepX8/fVzek9wgggAACCCBQJQJEAFXCzkURQAABBBD4g0DkuNf2HT7+fcQO/wa5muuL9D0V6xd78sYvAsrv+9c/EN+0jm7g0uCMS/Ytm3nUczJ8qV5Wdm33gSOGlwgeW6vXGxYOnLjJd22G++83+Q3zvh+UJM/56wMCi9OaTN1m+FpeI8So9pmv9Ejbedalm3uuPHbVsUaTtnQSQvg1yFscmWRYPFAvPkvx/iS5pVyVIHHkJvm8QFaBrYdjoTznPq3T8KgA43q6NcxdGLFDnjPyl6CjeQ4zJ497cJAhXOAPAQQQQAABBKpQgAigCvG5NAIIIIAAAjcE5v6wcvr8JYGNLnwZtkv5Eb4xG7ruyKlnWF9PI97rmTq0RfaxfPvIVUFCiOTln9d3cTLcip+7EDB8gpVF+f5HNshV+pcda/zaNh+9EJYa/dgOJyZ2PlpQUsvRuuy3tf31LyT4lpVrXuma1sCu6OO9rb5La5b8UIzyqf/ifldKa70dcGB4y9PKSObs8z6c5/iKf1ojhyJlzz1al81Z9V/wOyKEfvSGbjtybjwpIIRo5VywavBWuWevn/pcLLJeNOuVoC6/P31A4xFAAAEEEECgSgSIAKqEnYsigAACCCDwB4Hzufl+947XCLGo/w4/13zlNvv6Tbj8M9xOR6zudeySw/DwkA+njJNbL+Rd6jz0CUuN/tDIGxGA8f5CiBUZjT7d773xnniT7UKIsZu7xGe7GtYguMmxynUrHvtdepN397S10Og3D93iZlskhGbhkSYxpxtoC2sPaprzjI/8jUD9gdy6w9YF2NS23rdqvp1NJe8vMA8QQAABBBBA4J8UIAL4J7W5FgIIIIAAAjcVeGfeonmLoyw1+ve7p0Z45lx/l/76k/TXf2Yvr9jq0S1dD+c7ujrXXfPfd93r//6bfwHDJ2SduzC2TcYLPunK/vLYMZv9k7SGL+dnB6QM8DinnPPsVZsHN/bQ/ramwNQuh0Y0P2VyrLzuh6mtXuh4RP5/ZTzPbPfdkHXjJQUHq7JV/bc2si8y2UdoRG6Rddia4KtllmPuG/CfZ8fQewQQQAABBBCocgEigCpvAQNAAAEEEEDghsCjL38Quy3510X43W2L7mt6xsm6tPCaZeYVuyOXHQ/m1dELUcfBbsms13xaexmTfbEketrnPwghurnmTe186Mglh/NFtVPz6q4707C0XFPX0f5SgU4jRMs6Vzq6XGpsV5hwznXvRSe9EMFdO3Zp3/Kjb5ZZaPQRHjkhDc9HeOY8u6NTY7vCyT6Gn/3TCNF+eT+9EIM8cjo6Xyq8Zpl4znX3RadyvcbWpvbcN5/57IeVuw8csdDou7nmDW2SHdzwgkvtEo0QW7X1lmY23pDdoKxc09zTffX8dxzsbGkzAggggAACCFS5ABFAlbeAASCAAAIIIPC7wA9RG6fPX5J/+UpFlPsHBL86/mFX5zoVP3rpg/mLo+Mqbh8ZGTrpseG/bEiUGYHyV9vaauzwQZPHjhBCvDD9i5/Wbjb+dFK7I4+1yBRC7M1zGpnYreJpWzZt/NEr4zu1aXG1qHjG/CULlq27WQv92rVc8N6L9ZwqGTNdRwABBBBAAIF/XoAI4J8354oIIIAAAgjcSqC4pHTLzn07Ug8fzTxzrby8kVu9Vs0aDw3rJdf/u9nfsVPZ6+J37Uw9XFhcXN/FKbS7b/9eXeo62sv9C3RX18XvOp1z3tLComnjBoFdOrg611VOlbjnwKakvckHj+45eFQIcTg85vqvAYrXDrRberpxv55+7m71Mk7ndOnQSqMRzT3dh4b1Mh7G5StXf1wTF5e0b9eB9KLiEjub2m2aN2nu6R7c1efefoE0GwEEEEAAAQTuHgEigLunF4wEAQQQQACBqhTYmnxwxHPT6tQq2xkSd/3NfxG+rVfGVbsZk8Y+FNmnKkfGtRFAAAEEEEDgDgkQAdwhSE6DAAIIIIBANRd4/8ufPl24PNDl4ped9spS2m/ue02viVv4oXeTRtW8OIaPAAIIIIAAAgYBIgDmAQIIIIAAAneFQP7lK3vTjh0+cXpkRKhTHQchxNnzuas2bmvc0DWka6dPFi7v6dc+53zuiIjQeYuj3N3qHTuZ7enu6lbP+dyFvAcHhbwx+5vALh2OZJ6xt7Vxd3Oxt7UJ8veJ3ZZ8PvdSl/Ytt6ccOnryTN+AzpYWFlnnLrTwdG/csP7xk2f2ph2bOHqYrP++p6fu2p/+cZv9A13PCaHZccl59H6/ek51UlZ+cVcAMQgEEEAAAQQQ+MsCRAB/mZATIIAAAgggcCcEouKSBof2mPP9ylFD+9VxsPt1hf81W3YO6m1YjS96c1KgXwenOg7frYgZNbTfqx8teOe5fy1ZHefdtLF/h1YLV8aE9ui8ZvOOfz8Y8e68ReNGRNZzqvPjms12tjaDQ3ssWR3XuZ33wpWx0yY+euL02ZLSsjbNPYUQUXFJod07fbYo6qXHhwshiktKvfuN0ghxOGCT/voPCr50tN2qCw0fGBg86+Xxd6I+zoEAAggggAACVS9ABFD1PWAECCCAAAIICCGee/fziJDuvfzaHziambB7f0j3TmdyLgzuEyCE+Gnt5uHhIUKIpevje/i2O3nmXC+/9j+vi39gYLD81NHeLrBLB0d7O7kxNf2EpaXlj6vjevi2C/I3bP9lQ+J9/QOXrI4bEREqhLhytfD1j78ZNiAosEsHib8pKWX05BluVsXxnbYaVgLUiNDUnmdLbGZOHvfgIMOl+UMAAQQQQACBGiBABFADmkgJCCCAAAI1QWDO9yuffmRI/uUr8i0AIcQXS6LHjYgUQny1dO1j94cfO3mmQFd49nxuSPdOdja1f1yz+cFBIcmHjjra2aakHX8gvLcQQt7qy48+Xxw1fuTg/MtXTmafs7e18W7aeEPi7uae7t5NGwsh5i2OemLk4NxLBS51HYUQ//ns+/k/rh7inDOjaZq8etuUUL0Q25bM9nR3qwm+1IAAAggggAACrAXAHEAAAQQQQOAuEbiQd3npui3tWzUL6uIjh5R17sKKmK39evk1a9xweUyib1vvNs09Dx472d67qRBi3+Hjndq02H8kw6eVl9yYe6ngalGxRwNXufHK1cJl6xNcnOq08HRvd/0QIUTcjpS046eefOieU9nalZu29enRWZ5t/JuzozcnPeWWMaFBphBi/aX6z57q0Mit3o6f59wlPgwDAQQQQAABBP66AE8B/HVDzoAAAggggEC1F5j97S8zF/ysEaKWplwIUaa30Avx9CNDJo8dUe1rowAEEEAAAQQQ+E2ACIC5gAACCCCAAAIGgbk/rPx04QpdYZEQwqa29YODQqZNfBQaBBBAAAEEEKhJAkQANamb1IIAAggggAACCCCAAAIIIIDATQWIAJgc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SIAJgDCCCAAAIIIIAAAggggAACCKhCgAhAFW2mSAQQQAABBBBAAAEEEEAAAQT+H4N1Hh8mwpHMAAAAAElFTkSuQmCC">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7219950" y="768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633778</xdr:colOff>
      <xdr:row>155</xdr:row>
      <xdr:rowOff>36880</xdr:rowOff>
    </xdr:from>
    <xdr:to>
      <xdr:col>7</xdr:col>
      <xdr:colOff>865193</xdr:colOff>
      <xdr:row>192</xdr:row>
      <xdr:rowOff>97692</xdr:rowOff>
    </xdr:to>
    <xdr:pic>
      <xdr:nvPicPr>
        <xdr:cNvPr id="9" name="Imagem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778" y="26357630"/>
          <a:ext cx="10740665" cy="5934562"/>
        </a:xfrm>
        <a:prstGeom prst="rect">
          <a:avLst/>
        </a:prstGeom>
      </xdr:spPr>
    </xdr:pic>
    <xdr:clientData/>
  </xdr:twoCellAnchor>
  <xdr:twoCellAnchor editAs="oneCell">
    <xdr:from>
      <xdr:col>0</xdr:col>
      <xdr:colOff>712751</xdr:colOff>
      <xdr:row>193</xdr:row>
      <xdr:rowOff>29384</xdr:rowOff>
    </xdr:from>
    <xdr:to>
      <xdr:col>7</xdr:col>
      <xdr:colOff>869462</xdr:colOff>
      <xdr:row>230</xdr:row>
      <xdr:rowOff>42755</xdr:rowOff>
    </xdr:to>
    <xdr:pic>
      <xdr:nvPicPr>
        <xdr:cNvPr id="12" name="Imagem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751" y="32382634"/>
          <a:ext cx="10665961" cy="5887121"/>
        </a:xfrm>
        <a:prstGeom prst="rect">
          <a:avLst/>
        </a:prstGeom>
      </xdr:spPr>
    </xdr:pic>
    <xdr:clientData/>
  </xdr:twoCellAnchor>
  <xdr:twoCellAnchor editAs="oneCell">
    <xdr:from>
      <xdr:col>0</xdr:col>
      <xdr:colOff>700428</xdr:colOff>
      <xdr:row>271</xdr:row>
      <xdr:rowOff>152300</xdr:rowOff>
    </xdr:from>
    <xdr:to>
      <xdr:col>7</xdr:col>
      <xdr:colOff>796191</xdr:colOff>
      <xdr:row>308</xdr:row>
      <xdr:rowOff>95002</xdr:rowOff>
    </xdr:to>
    <xdr:pic>
      <xdr:nvPicPr>
        <xdr:cNvPr id="13" name="Imagem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0428" y="44888050"/>
          <a:ext cx="10605013" cy="5816452"/>
        </a:xfrm>
        <a:prstGeom prst="rect">
          <a:avLst/>
        </a:prstGeom>
      </xdr:spPr>
    </xdr:pic>
    <xdr:clientData/>
  </xdr:twoCellAnchor>
  <xdr:twoCellAnchor editAs="oneCell">
    <xdr:from>
      <xdr:col>0</xdr:col>
      <xdr:colOff>585138</xdr:colOff>
      <xdr:row>312</xdr:row>
      <xdr:rowOff>22922</xdr:rowOff>
    </xdr:from>
    <xdr:to>
      <xdr:col>7</xdr:col>
      <xdr:colOff>732691</xdr:colOff>
      <xdr:row>348</xdr:row>
      <xdr:rowOff>129857</xdr:rowOff>
    </xdr:to>
    <xdr:pic>
      <xdr:nvPicPr>
        <xdr:cNvPr id="14" name="Imagem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5138" y="51267422"/>
          <a:ext cx="10656803" cy="5821935"/>
        </a:xfrm>
        <a:prstGeom prst="rect">
          <a:avLst/>
        </a:prstGeom>
      </xdr:spPr>
    </xdr:pic>
    <xdr:clientData/>
  </xdr:twoCellAnchor>
  <xdr:twoCellAnchor editAs="oneCell">
    <xdr:from>
      <xdr:col>0</xdr:col>
      <xdr:colOff>734124</xdr:colOff>
      <xdr:row>232</xdr:row>
      <xdr:rowOff>69109</xdr:rowOff>
    </xdr:from>
    <xdr:to>
      <xdr:col>7</xdr:col>
      <xdr:colOff>845037</xdr:colOff>
      <xdr:row>271</xdr:row>
      <xdr:rowOff>55207</xdr:rowOff>
    </xdr:to>
    <xdr:pic>
      <xdr:nvPicPr>
        <xdr:cNvPr id="15" name="Imagem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4124" y="38613609"/>
          <a:ext cx="10620163" cy="6177348"/>
        </a:xfrm>
        <a:prstGeom prst="rect">
          <a:avLst/>
        </a:prstGeom>
      </xdr:spPr>
    </xdr:pic>
    <xdr:clientData/>
  </xdr:twoCellAnchor>
  <xdr:twoCellAnchor editAs="oneCell">
    <xdr:from>
      <xdr:col>0</xdr:col>
      <xdr:colOff>736908</xdr:colOff>
      <xdr:row>113</xdr:row>
      <xdr:rowOff>112529</xdr:rowOff>
    </xdr:from>
    <xdr:to>
      <xdr:col>8</xdr:col>
      <xdr:colOff>126914</xdr:colOff>
      <xdr:row>152</xdr:row>
      <xdr:rowOff>129443</xdr:rowOff>
    </xdr:to>
    <xdr:pic>
      <xdr:nvPicPr>
        <xdr:cNvPr id="16" name="Imagem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36908" y="19765779"/>
          <a:ext cx="10788256" cy="6208164"/>
        </a:xfrm>
        <a:prstGeom prst="rect">
          <a:avLst/>
        </a:prstGeom>
      </xdr:spPr>
    </xdr:pic>
    <xdr:clientData/>
  </xdr:twoCellAnchor>
  <xdr:twoCellAnchor editAs="oneCell">
    <xdr:from>
      <xdr:col>0</xdr:col>
      <xdr:colOff>714421</xdr:colOff>
      <xdr:row>73</xdr:row>
      <xdr:rowOff>82148</xdr:rowOff>
    </xdr:from>
    <xdr:to>
      <xdr:col>8</xdr:col>
      <xdr:colOff>80595</xdr:colOff>
      <xdr:row>111</xdr:row>
      <xdr:rowOff>119205</xdr:rowOff>
    </xdr:to>
    <xdr:pic>
      <xdr:nvPicPr>
        <xdr:cNvPr id="17" name="Imagem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421" y="13385398"/>
          <a:ext cx="10764424" cy="6069557"/>
        </a:xfrm>
        <a:prstGeom prst="rect">
          <a:avLst/>
        </a:prstGeom>
      </xdr:spPr>
    </xdr:pic>
    <xdr:clientData/>
  </xdr:twoCellAnchor>
  <xdr:twoCellAnchor editAs="oneCell">
    <xdr:from>
      <xdr:col>0</xdr:col>
      <xdr:colOff>719455</xdr:colOff>
      <xdr:row>34</xdr:row>
      <xdr:rowOff>12035</xdr:rowOff>
    </xdr:from>
    <xdr:to>
      <xdr:col>8</xdr:col>
      <xdr:colOff>73269</xdr:colOff>
      <xdr:row>72</xdr:row>
      <xdr:rowOff>24001</xdr:rowOff>
    </xdr:to>
    <xdr:pic>
      <xdr:nvPicPr>
        <xdr:cNvPr id="18" name="Imagem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9455" y="7851843"/>
          <a:ext cx="10710545" cy="65085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537483</xdr:colOff>
      <xdr:row>0</xdr:row>
      <xdr:rowOff>74840</xdr:rowOff>
    </xdr:from>
    <xdr:to>
      <xdr:col>8</xdr:col>
      <xdr:colOff>408215</xdr:colOff>
      <xdr:row>1</xdr:row>
      <xdr:rowOff>192403</xdr:rowOff>
    </xdr:to>
    <xdr:pic>
      <xdr:nvPicPr>
        <xdr:cNvPr id="2" name="Imagem 1" descr="logo PMJM">
          <a:extLst>
            <a:ext uri="{FF2B5EF4-FFF2-40B4-BE49-F238E27FC236}">
              <a16:creationId xmlns:a16="http://schemas.microsoft.com/office/drawing/2014/main" id="{67DA58EA-C359-503F-F3C0-FCA8C3ADA2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0644" y="74840"/>
          <a:ext cx="1455964" cy="51897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537482</xdr:colOff>
      <xdr:row>0</xdr:row>
      <xdr:rowOff>108857</xdr:rowOff>
    </xdr:from>
    <xdr:to>
      <xdr:col>8</xdr:col>
      <xdr:colOff>108490</xdr:colOff>
      <xdr:row>1</xdr:row>
      <xdr:rowOff>226420</xdr:rowOff>
    </xdr:to>
    <xdr:pic>
      <xdr:nvPicPr>
        <xdr:cNvPr id="5" name="Imagem 4" descr="logo PMJM">
          <a:extLst>
            <a:ext uri="{FF2B5EF4-FFF2-40B4-BE49-F238E27FC236}">
              <a16:creationId xmlns:a16="http://schemas.microsoft.com/office/drawing/2014/main" id="{DB829963-DCB6-4764-BC6E-FE0A1FF38A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45161" y="108857"/>
          <a:ext cx="1455964" cy="518974"/>
        </a:xfrm>
        <a:prstGeom prst="rect">
          <a:avLst/>
        </a:prstGeom>
        <a:noFill/>
        <a:ln>
          <a:noFill/>
        </a:ln>
      </xdr:spPr>
    </xdr:pic>
    <xdr:clientData/>
  </xdr:twoCellAnchor>
  <xdr:twoCellAnchor editAs="oneCell">
    <xdr:from>
      <xdr:col>0</xdr:col>
      <xdr:colOff>163892</xdr:colOff>
      <xdr:row>35</xdr:row>
      <xdr:rowOff>101352</xdr:rowOff>
    </xdr:from>
    <xdr:to>
      <xdr:col>8</xdr:col>
      <xdr:colOff>166687</xdr:colOff>
      <xdr:row>61</xdr:row>
      <xdr:rowOff>62638</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163892" y="8126165"/>
          <a:ext cx="8884858" cy="4914286"/>
        </a:xfrm>
        <a:prstGeom prst="rect">
          <a:avLst/>
        </a:prstGeom>
      </xdr:spPr>
    </xdr:pic>
    <xdr:clientData/>
  </xdr:twoCellAnchor>
  <xdr:twoCellAnchor editAs="oneCell">
    <xdr:from>
      <xdr:col>0</xdr:col>
      <xdr:colOff>248182</xdr:colOff>
      <xdr:row>117</xdr:row>
      <xdr:rowOff>99864</xdr:rowOff>
    </xdr:from>
    <xdr:to>
      <xdr:col>8</xdr:col>
      <xdr:colOff>285748</xdr:colOff>
      <xdr:row>143</xdr:row>
      <xdr:rowOff>120782</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248182" y="23364677"/>
          <a:ext cx="8919629" cy="4973918"/>
        </a:xfrm>
        <a:prstGeom prst="rect">
          <a:avLst/>
        </a:prstGeom>
      </xdr:spPr>
    </xdr:pic>
    <xdr:clientData/>
  </xdr:twoCellAnchor>
  <xdr:twoCellAnchor editAs="oneCell">
    <xdr:from>
      <xdr:col>0</xdr:col>
      <xdr:colOff>183175</xdr:colOff>
      <xdr:row>90</xdr:row>
      <xdr:rowOff>126113</xdr:rowOff>
    </xdr:from>
    <xdr:to>
      <xdr:col>8</xdr:col>
      <xdr:colOff>214312</xdr:colOff>
      <xdr:row>116</xdr:row>
      <xdr:rowOff>166155</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183175" y="18247426"/>
          <a:ext cx="8913200" cy="4993042"/>
        </a:xfrm>
        <a:prstGeom prst="rect">
          <a:avLst/>
        </a:prstGeom>
      </xdr:spPr>
    </xdr:pic>
    <xdr:clientData/>
  </xdr:twoCellAnchor>
  <xdr:twoCellAnchor editAs="oneCell">
    <xdr:from>
      <xdr:col>0</xdr:col>
      <xdr:colOff>187221</xdr:colOff>
      <xdr:row>62</xdr:row>
      <xdr:rowOff>153991</xdr:rowOff>
    </xdr:from>
    <xdr:to>
      <xdr:col>8</xdr:col>
      <xdr:colOff>214312</xdr:colOff>
      <xdr:row>89</xdr:row>
      <xdr:rowOff>45602</xdr:rowOff>
    </xdr:to>
    <xdr:pic>
      <xdr:nvPicPr>
        <xdr:cNvPr id="8" name="Imagem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87221" y="13322304"/>
          <a:ext cx="8909154" cy="50351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449036</xdr:colOff>
      <xdr:row>0</xdr:row>
      <xdr:rowOff>136072</xdr:rowOff>
    </xdr:from>
    <xdr:to>
      <xdr:col>8</xdr:col>
      <xdr:colOff>518432</xdr:colOff>
      <xdr:row>1</xdr:row>
      <xdr:rowOff>178796</xdr:rowOff>
    </xdr:to>
    <xdr:pic>
      <xdr:nvPicPr>
        <xdr:cNvPr id="6" name="Imagem 5" descr="logo PMJM">
          <a:extLst>
            <a:ext uri="{FF2B5EF4-FFF2-40B4-BE49-F238E27FC236}">
              <a16:creationId xmlns:a16="http://schemas.microsoft.com/office/drawing/2014/main" id="{83CC4B68-FA48-4BA4-AAB6-CBF216F1BA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7036" y="136072"/>
          <a:ext cx="1455964" cy="518974"/>
        </a:xfrm>
        <a:prstGeom prst="rect">
          <a:avLst/>
        </a:prstGeom>
        <a:noFill/>
        <a:ln>
          <a:noFill/>
        </a:ln>
      </xdr:spPr>
    </xdr:pic>
    <xdr:clientData/>
  </xdr:twoCellAnchor>
  <xdr:twoCellAnchor editAs="oneCell">
    <xdr:from>
      <xdr:col>0</xdr:col>
      <xdr:colOff>449860</xdr:colOff>
      <xdr:row>47</xdr:row>
      <xdr:rowOff>139605</xdr:rowOff>
    </xdr:from>
    <xdr:to>
      <xdr:col>8</xdr:col>
      <xdr:colOff>349250</xdr:colOff>
      <xdr:row>121</xdr:row>
      <xdr:rowOff>56924</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449860" y="8966105"/>
          <a:ext cx="8598890" cy="11696569"/>
        </a:xfrm>
        <a:prstGeom prst="rect">
          <a:avLst/>
        </a:prstGeom>
      </xdr:spPr>
    </xdr:pic>
    <xdr:clientData/>
  </xdr:twoCellAnchor>
  <xdr:twoCellAnchor editAs="oneCell">
    <xdr:from>
      <xdr:col>0</xdr:col>
      <xdr:colOff>327029</xdr:colOff>
      <xdr:row>123</xdr:row>
      <xdr:rowOff>97553</xdr:rowOff>
    </xdr:from>
    <xdr:to>
      <xdr:col>8</xdr:col>
      <xdr:colOff>375228</xdr:colOff>
      <xdr:row>154</xdr:row>
      <xdr:rowOff>20204</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3"/>
        <a:srcRect b="59295"/>
        <a:stretch/>
      </xdr:blipFill>
      <xdr:spPr>
        <a:xfrm>
          <a:off x="327029" y="21196871"/>
          <a:ext cx="8750585" cy="48439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576985</xdr:colOff>
      <xdr:row>0</xdr:row>
      <xdr:rowOff>162310</xdr:rowOff>
    </xdr:from>
    <xdr:to>
      <xdr:col>13</xdr:col>
      <xdr:colOff>271281</xdr:colOff>
      <xdr:row>4</xdr:row>
      <xdr:rowOff>39311</xdr:rowOff>
    </xdr:to>
    <xdr:pic>
      <xdr:nvPicPr>
        <xdr:cNvPr id="3" name="Imagem 2" descr="WhatsApp Image 2024-08-02 at 09.07.06">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0727364" y="162310"/>
          <a:ext cx="1743614" cy="5312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388620</xdr:colOff>
      <xdr:row>0</xdr:row>
      <xdr:rowOff>48895</xdr:rowOff>
    </xdr:from>
    <xdr:to>
      <xdr:col>8</xdr:col>
      <xdr:colOff>257175</xdr:colOff>
      <xdr:row>3</xdr:row>
      <xdr:rowOff>101600</xdr:rowOff>
    </xdr:to>
    <xdr:pic>
      <xdr:nvPicPr>
        <xdr:cNvPr id="2" name="Imagem 1" descr="WhatsApp Image 2024-08-02 at 09.07.06">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195435" y="48895"/>
          <a:ext cx="1784350" cy="578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713316</xdr:colOff>
      <xdr:row>0</xdr:row>
      <xdr:rowOff>134461</xdr:rowOff>
    </xdr:from>
    <xdr:to>
      <xdr:col>13</xdr:col>
      <xdr:colOff>624416</xdr:colOff>
      <xdr:row>4</xdr:row>
      <xdr:rowOff>7884</xdr:rowOff>
    </xdr:to>
    <xdr:pic>
      <xdr:nvPicPr>
        <xdr:cNvPr id="3" name="Imagem 2" descr="WhatsApp Image 2024-08-02 at 09.07.06">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1307233" y="134461"/>
          <a:ext cx="1879600" cy="56134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vilamatcons.com.br/telha-de-policarbonato-cristal-onda-alta-2-44x1-10" TargetMode="External"/><Relationship Id="rId1" Type="http://schemas.openxmlformats.org/officeDocument/2006/relationships/hyperlink" Target="https://www.pinezi.com.br/telha-policarbonato-ajover-onda-alta-244x110cm-crista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mercadolivre.com.br/fortlev-esgotos-kit-6/p/MLB45518887?product_trigger_id=MLB39246384&amp;quantity=1" TargetMode="External"/><Relationship Id="rId1" Type="http://schemas.openxmlformats.org/officeDocument/2006/relationships/hyperlink" Target="https://www.leroymerlin.com.br/cano-pvc-para-esgoto-150mm-ou-6-3m-equation_91985915?"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4"/>
  <sheetViews>
    <sheetView view="pageBreakPreview" zoomScale="118" zoomScaleNormal="100" zoomScaleSheetLayoutView="118" workbookViewId="0">
      <selection activeCell="M106" sqref="M106"/>
    </sheetView>
  </sheetViews>
  <sheetFormatPr defaultColWidth="9" defaultRowHeight="15"/>
  <cols>
    <col min="1" max="1" width="14.85546875" style="151" customWidth="1"/>
    <col min="2" max="2" width="52.42578125" style="151" customWidth="1"/>
    <col min="3" max="3" width="14.42578125" style="151" customWidth="1"/>
    <col min="4" max="4" width="11.7109375" style="151" customWidth="1"/>
    <col min="5" max="5" width="11.5703125" style="151" customWidth="1"/>
    <col min="6" max="6" width="9.85546875" style="151" customWidth="1"/>
    <col min="7" max="7" width="8.85546875" style="151" customWidth="1"/>
    <col min="8" max="8" width="5.85546875" style="151" customWidth="1"/>
    <col min="9" max="9" width="10.42578125" style="151" customWidth="1"/>
    <col min="10" max="10" width="9" style="151"/>
    <col min="11" max="11" width="16" style="151" customWidth="1"/>
    <col min="12" max="12" width="12.28515625" style="151" customWidth="1"/>
    <col min="13" max="13" width="11.85546875" style="151" customWidth="1"/>
    <col min="14" max="14" width="11.140625" style="151" customWidth="1"/>
    <col min="15" max="16384" width="9" style="151"/>
  </cols>
  <sheetData>
    <row r="1" spans="1:9" ht="31.5" customHeight="1">
      <c r="A1" s="152" t="s">
        <v>0</v>
      </c>
      <c r="B1" s="495" t="s">
        <v>616</v>
      </c>
      <c r="C1" s="153"/>
      <c r="D1" s="153"/>
      <c r="E1" s="153"/>
      <c r="F1" s="153"/>
      <c r="G1" s="153"/>
      <c r="H1" s="153"/>
      <c r="I1" s="198"/>
    </row>
    <row r="2" spans="1:9" ht="30" customHeight="1" thickBot="1">
      <c r="A2" s="154"/>
      <c r="B2" s="496"/>
      <c r="C2" s="155" t="s">
        <v>551</v>
      </c>
      <c r="D2" s="156"/>
      <c r="E2" s="155"/>
      <c r="F2" s="155"/>
      <c r="G2" s="156"/>
      <c r="H2" s="157"/>
      <c r="I2" s="199"/>
    </row>
    <row r="3" spans="1:9" ht="30">
      <c r="A3" s="158" t="s">
        <v>1</v>
      </c>
      <c r="B3" s="159" t="s">
        <v>2</v>
      </c>
      <c r="C3" s="160" t="s">
        <v>3</v>
      </c>
      <c r="D3" s="160" t="s">
        <v>4</v>
      </c>
      <c r="E3" s="161" t="s">
        <v>5</v>
      </c>
      <c r="F3" s="162" t="s">
        <v>6</v>
      </c>
      <c r="G3" s="161" t="s">
        <v>7</v>
      </c>
      <c r="H3" s="453" t="s">
        <v>8</v>
      </c>
      <c r="I3" s="454"/>
    </row>
    <row r="4" spans="1:9">
      <c r="A4" s="163"/>
      <c r="B4" s="164"/>
      <c r="F4" s="455" t="s">
        <v>9</v>
      </c>
      <c r="G4" s="455"/>
      <c r="H4" s="165">
        <v>0</v>
      </c>
      <c r="I4" s="200"/>
    </row>
    <row r="5" spans="1:9" ht="30">
      <c r="A5" s="166" t="s">
        <v>10</v>
      </c>
      <c r="B5" s="167" t="s">
        <v>2</v>
      </c>
      <c r="C5" s="168" t="s">
        <v>11</v>
      </c>
      <c r="D5" s="168" t="s">
        <v>12</v>
      </c>
      <c r="E5" s="169" t="s">
        <v>13</v>
      </c>
      <c r="F5" s="456" t="s">
        <v>7</v>
      </c>
      <c r="G5" s="456"/>
      <c r="H5" s="457" t="s">
        <v>8</v>
      </c>
      <c r="I5" s="458"/>
    </row>
    <row r="6" spans="1:9">
      <c r="A6" s="163"/>
      <c r="B6" s="164"/>
      <c r="F6" s="455" t="s">
        <v>14</v>
      </c>
      <c r="G6" s="455"/>
      <c r="H6" s="165">
        <v>0</v>
      </c>
      <c r="I6" s="200"/>
    </row>
    <row r="7" spans="1:9">
      <c r="A7" s="163"/>
      <c r="B7" s="164"/>
      <c r="C7" s="151" t="s">
        <v>15</v>
      </c>
      <c r="I7" s="200"/>
    </row>
    <row r="8" spans="1:9">
      <c r="A8" s="163"/>
      <c r="B8" s="164"/>
      <c r="C8" s="151" t="s">
        <v>16</v>
      </c>
      <c r="I8" s="200"/>
    </row>
    <row r="9" spans="1:9">
      <c r="A9" s="163"/>
      <c r="B9" s="164"/>
      <c r="C9" s="151" t="s">
        <v>17</v>
      </c>
      <c r="I9" s="201">
        <v>0</v>
      </c>
    </row>
    <row r="10" spans="1:9">
      <c r="A10" s="163"/>
      <c r="B10" s="170"/>
      <c r="I10" s="200"/>
    </row>
    <row r="11" spans="1:9">
      <c r="A11" s="461" t="s">
        <v>18</v>
      </c>
      <c r="B11" s="516"/>
      <c r="C11" s="208" t="s">
        <v>2</v>
      </c>
      <c r="D11" s="208" t="s">
        <v>19</v>
      </c>
      <c r="E11" s="459" t="s">
        <v>7</v>
      </c>
      <c r="F11" s="460"/>
      <c r="G11" s="459" t="s">
        <v>20</v>
      </c>
      <c r="H11" s="460"/>
      <c r="I11" s="210" t="s">
        <v>21</v>
      </c>
    </row>
    <row r="12" spans="1:9">
      <c r="A12" s="510" t="s">
        <v>22</v>
      </c>
      <c r="B12" s="511"/>
      <c r="C12" s="497" t="s">
        <v>23</v>
      </c>
      <c r="D12" s="504" t="s">
        <v>24</v>
      </c>
      <c r="E12" s="463">
        <v>1</v>
      </c>
      <c r="F12" s="464"/>
      <c r="G12" s="469">
        <f>E34</f>
        <v>207.26333333333332</v>
      </c>
      <c r="H12" s="470"/>
      <c r="I12" s="517">
        <f>TRUNC(G12*E12,2)</f>
        <v>207.26</v>
      </c>
    </row>
    <row r="13" spans="1:9">
      <c r="A13" s="512"/>
      <c r="B13" s="513"/>
      <c r="C13" s="498"/>
      <c r="D13" s="505"/>
      <c r="E13" s="465"/>
      <c r="F13" s="466"/>
      <c r="G13" s="471"/>
      <c r="H13" s="472"/>
      <c r="I13" s="518"/>
    </row>
    <row r="14" spans="1:9">
      <c r="A14" s="514"/>
      <c r="B14" s="515"/>
      <c r="C14" s="499"/>
      <c r="D14" s="503"/>
      <c r="E14" s="467"/>
      <c r="F14" s="468"/>
      <c r="G14" s="473"/>
      <c r="H14" s="474"/>
      <c r="I14" s="519"/>
    </row>
    <row r="15" spans="1:9">
      <c r="A15" s="475"/>
      <c r="B15" s="476"/>
      <c r="C15" s="500"/>
      <c r="D15" s="504"/>
      <c r="E15" s="481"/>
      <c r="F15" s="482"/>
      <c r="G15" s="485"/>
      <c r="H15" s="486"/>
      <c r="I15" s="517"/>
    </row>
    <row r="16" spans="1:9">
      <c r="A16" s="477"/>
      <c r="B16" s="478"/>
      <c r="C16" s="501"/>
      <c r="D16" s="505"/>
      <c r="E16" s="483"/>
      <c r="F16" s="484"/>
      <c r="G16" s="487"/>
      <c r="H16" s="488"/>
      <c r="I16" s="518"/>
    </row>
    <row r="17" spans="1:9">
      <c r="A17" s="479"/>
      <c r="B17" s="480"/>
      <c r="C17" s="501"/>
      <c r="D17" s="505"/>
      <c r="E17" s="483"/>
      <c r="F17" s="484"/>
      <c r="G17" s="489"/>
      <c r="H17" s="490"/>
      <c r="I17" s="519"/>
    </row>
    <row r="18" spans="1:9">
      <c r="A18" s="180"/>
      <c r="B18" s="181"/>
      <c r="C18" s="181"/>
      <c r="D18" s="181"/>
      <c r="E18" s="181"/>
      <c r="F18" s="182"/>
      <c r="G18" s="456" t="s">
        <v>25</v>
      </c>
      <c r="H18" s="486"/>
      <c r="I18" s="517">
        <f>SUM(I12:I17)</f>
        <v>207.26</v>
      </c>
    </row>
    <row r="19" spans="1:9">
      <c r="A19" s="183"/>
      <c r="B19" s="184"/>
      <c r="C19" s="184"/>
      <c r="D19" s="184"/>
      <c r="E19" s="184"/>
      <c r="F19" s="170"/>
      <c r="G19" s="491"/>
      <c r="H19" s="490"/>
      <c r="I19" s="519"/>
    </row>
    <row r="20" spans="1:9">
      <c r="A20" s="461" t="s">
        <v>26</v>
      </c>
      <c r="B20" s="462"/>
      <c r="C20" s="209" t="s">
        <v>2</v>
      </c>
      <c r="D20" s="209" t="s">
        <v>19</v>
      </c>
      <c r="E20" s="462" t="s">
        <v>7</v>
      </c>
      <c r="F20" s="462"/>
      <c r="G20" s="462" t="s">
        <v>20</v>
      </c>
      <c r="H20" s="462"/>
      <c r="I20" s="211" t="s">
        <v>21</v>
      </c>
    </row>
    <row r="21" spans="1:9">
      <c r="A21" s="506" t="s">
        <v>27</v>
      </c>
      <c r="B21" s="486"/>
      <c r="C21" s="502" t="s">
        <v>28</v>
      </c>
      <c r="D21" s="504" t="s">
        <v>29</v>
      </c>
      <c r="E21" s="508">
        <v>2</v>
      </c>
      <c r="F21" s="509"/>
      <c r="G21" s="469">
        <v>31.64</v>
      </c>
      <c r="H21" s="470"/>
      <c r="I21" s="517">
        <f>TRUNC(G21*E21,2)</f>
        <v>63.28</v>
      </c>
    </row>
    <row r="22" spans="1:9">
      <c r="A22" s="507"/>
      <c r="B22" s="490"/>
      <c r="C22" s="503"/>
      <c r="D22" s="503"/>
      <c r="E22" s="492"/>
      <c r="F22" s="493"/>
      <c r="G22" s="473"/>
      <c r="H22" s="474"/>
      <c r="I22" s="519"/>
    </row>
    <row r="23" spans="1:9">
      <c r="A23" s="522" t="s">
        <v>470</v>
      </c>
      <c r="B23" s="523"/>
      <c r="C23" s="526" t="s">
        <v>588</v>
      </c>
      <c r="D23" s="504" t="s">
        <v>29</v>
      </c>
      <c r="E23" s="508">
        <v>2</v>
      </c>
      <c r="F23" s="509"/>
      <c r="G23" s="469">
        <v>25.52</v>
      </c>
      <c r="H23" s="470"/>
      <c r="I23" s="517">
        <f>TRUNC(G23*E23,2)</f>
        <v>51.04</v>
      </c>
    </row>
    <row r="24" spans="1:9">
      <c r="A24" s="524"/>
      <c r="B24" s="525"/>
      <c r="C24" s="527"/>
      <c r="D24" s="503"/>
      <c r="E24" s="492"/>
      <c r="F24" s="493"/>
      <c r="G24" s="473"/>
      <c r="H24" s="474"/>
      <c r="I24" s="519"/>
    </row>
    <row r="25" spans="1:9">
      <c r="A25" s="173"/>
      <c r="B25" s="173"/>
      <c r="C25" s="173"/>
      <c r="D25" s="173"/>
      <c r="E25" s="492"/>
      <c r="F25" s="493"/>
      <c r="G25" s="489"/>
      <c r="H25" s="490"/>
      <c r="I25" s="203"/>
    </row>
    <row r="26" spans="1:9">
      <c r="A26" s="186"/>
      <c r="B26" s="187"/>
      <c r="C26" s="187"/>
      <c r="D26" s="187"/>
      <c r="E26" s="187"/>
      <c r="F26" s="187"/>
      <c r="G26" s="485" t="s">
        <v>30</v>
      </c>
      <c r="H26" s="486"/>
      <c r="I26" s="520">
        <f>SUM(I21:I25)</f>
        <v>114.32</v>
      </c>
    </row>
    <row r="27" spans="1:9">
      <c r="A27" s="183"/>
      <c r="B27" s="184"/>
      <c r="C27" s="184"/>
      <c r="D27" s="184"/>
      <c r="E27" s="184"/>
      <c r="F27" s="184"/>
      <c r="G27" s="489"/>
      <c r="H27" s="490"/>
      <c r="I27" s="521"/>
    </row>
    <row r="28" spans="1:9" ht="15.75" thickBot="1">
      <c r="A28" s="188"/>
      <c r="B28" s="189"/>
      <c r="C28" s="189"/>
      <c r="D28" s="494" t="s">
        <v>31</v>
      </c>
      <c r="E28" s="494"/>
      <c r="F28" s="494"/>
      <c r="G28" s="494"/>
      <c r="H28" s="494"/>
      <c r="I28" s="207">
        <f>ROUND(I26+I18+I9,2)</f>
        <v>321.58</v>
      </c>
    </row>
    <row r="29" spans="1:9" ht="15.75" thickBot="1"/>
    <row r="30" spans="1:9">
      <c r="B30" s="224" t="s">
        <v>379</v>
      </c>
      <c r="C30" s="225" t="s">
        <v>380</v>
      </c>
      <c r="D30" s="225" t="s">
        <v>381</v>
      </c>
      <c r="E30" s="226" t="s">
        <v>382</v>
      </c>
    </row>
    <row r="31" spans="1:9">
      <c r="B31" s="227" t="s">
        <v>383</v>
      </c>
      <c r="C31" s="228">
        <v>249.9</v>
      </c>
      <c r="D31" s="228">
        <v>14.9</v>
      </c>
      <c r="E31" s="229">
        <f>C31+D31</f>
        <v>264.8</v>
      </c>
    </row>
    <row r="32" spans="1:9">
      <c r="B32" s="227" t="s">
        <v>387</v>
      </c>
      <c r="C32" s="228">
        <v>199.99</v>
      </c>
      <c r="D32" s="228">
        <v>0</v>
      </c>
      <c r="E32" s="229">
        <f>C32+D32</f>
        <v>199.99</v>
      </c>
    </row>
    <row r="33" spans="1:5" ht="15.75" thickBot="1">
      <c r="B33" s="230" t="s">
        <v>384</v>
      </c>
      <c r="C33" s="231">
        <v>134.1</v>
      </c>
      <c r="D33" s="231">
        <v>22.9</v>
      </c>
      <c r="E33" s="232">
        <f>C33+D33</f>
        <v>157</v>
      </c>
    </row>
    <row r="34" spans="1:5" ht="15.75" thickBot="1">
      <c r="A34" s="233"/>
      <c r="B34" s="234"/>
      <c r="C34" s="235"/>
      <c r="D34" s="290" t="s">
        <v>385</v>
      </c>
      <c r="E34" s="291">
        <f>(SUM(E31:E33)/3)</f>
        <v>207.26333333333332</v>
      </c>
    </row>
  </sheetData>
  <mergeCells count="43">
    <mergeCell ref="A23:B24"/>
    <mergeCell ref="C23:C24"/>
    <mergeCell ref="D23:D24"/>
    <mergeCell ref="E23:F24"/>
    <mergeCell ref="G23:H24"/>
    <mergeCell ref="I12:I14"/>
    <mergeCell ref="I15:I17"/>
    <mergeCell ref="I18:I19"/>
    <mergeCell ref="I21:I22"/>
    <mergeCell ref="I26:I27"/>
    <mergeCell ref="I23:I24"/>
    <mergeCell ref="E25:F25"/>
    <mergeCell ref="G25:H25"/>
    <mergeCell ref="D28:H28"/>
    <mergeCell ref="B1:B2"/>
    <mergeCell ref="C12:C14"/>
    <mergeCell ref="C15:C17"/>
    <mergeCell ref="C21:C22"/>
    <mergeCell ref="D12:D14"/>
    <mergeCell ref="D15:D17"/>
    <mergeCell ref="D21:D22"/>
    <mergeCell ref="A21:B22"/>
    <mergeCell ref="E21:F22"/>
    <mergeCell ref="G21:H22"/>
    <mergeCell ref="G26:H27"/>
    <mergeCell ref="A12:B14"/>
    <mergeCell ref="A11:B11"/>
    <mergeCell ref="E11:F11"/>
    <mergeCell ref="G11:H11"/>
    <mergeCell ref="A20:B20"/>
    <mergeCell ref="E20:F20"/>
    <mergeCell ref="G20:H20"/>
    <mergeCell ref="E12:F14"/>
    <mergeCell ref="G12:H14"/>
    <mergeCell ref="A15:B17"/>
    <mergeCell ref="E15:F17"/>
    <mergeCell ref="G15:H17"/>
    <mergeCell ref="G18:H19"/>
    <mergeCell ref="H3:I3"/>
    <mergeCell ref="F4:G4"/>
    <mergeCell ref="F5:G5"/>
    <mergeCell ref="H5:I5"/>
    <mergeCell ref="F6:G6"/>
  </mergeCells>
  <pageMargins left="0.74803149606299213" right="0.74803149606299213" top="0.98425196850393704" bottom="0.98425196850393704" header="0.51181102362204722" footer="0.51181102362204722"/>
  <pageSetup paperSize="9" scale="62" orientation="portrait" r:id="rId1"/>
  <headerFooter>
    <oddHeader>&amp;L&amp;"Arial,Negrito"&amp;18
COMP.01</oddHeader>
    <oddFooter>&amp;R&amp;14&amp;P/&amp;N</oddFooter>
  </headerFooter>
  <rowBreaks count="1" manualBreakCount="1">
    <brk id="35"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69"/>
  <sheetViews>
    <sheetView view="pageBreakPreview" topLeftCell="A45" zoomScale="85" zoomScaleNormal="100" zoomScaleSheetLayoutView="85" workbookViewId="0">
      <selection activeCell="N27" sqref="N27"/>
    </sheetView>
  </sheetViews>
  <sheetFormatPr defaultColWidth="8.85546875" defaultRowHeight="12.75"/>
  <cols>
    <col min="1" max="1" width="15.7109375" customWidth="1"/>
    <col min="2" max="2" width="49.7109375" customWidth="1"/>
    <col min="3" max="3" width="42.85546875" customWidth="1"/>
    <col min="4" max="4" width="10.7109375" customWidth="1"/>
    <col min="5" max="5" width="12.42578125" customWidth="1"/>
    <col min="6" max="6" width="18.5703125" customWidth="1"/>
    <col min="7" max="7" width="21.5703125" customWidth="1"/>
    <col min="8" max="8" width="11.5703125" bestFit="1" customWidth="1"/>
    <col min="9" max="9" width="13.7109375" customWidth="1"/>
    <col min="11" max="12" width="17.28515625" customWidth="1"/>
    <col min="13" max="13" width="12.140625" customWidth="1"/>
    <col min="14" max="14" width="12.28515625" customWidth="1"/>
    <col min="15" max="15" width="11.28515625" customWidth="1"/>
    <col min="16" max="16" width="11.140625" customWidth="1"/>
    <col min="17" max="17" width="15.5703125" bestFit="1" customWidth="1"/>
    <col min="20" max="20" width="15.5703125" customWidth="1"/>
    <col min="21" max="21" width="11.85546875" customWidth="1"/>
    <col min="22" max="22" width="11.5703125" customWidth="1"/>
    <col min="23" max="24" width="11.140625" customWidth="1"/>
  </cols>
  <sheetData>
    <row r="1" spans="1:9" s="151" customFormat="1" ht="31.5" customHeight="1">
      <c r="A1" s="152" t="s">
        <v>0</v>
      </c>
      <c r="B1" s="495" t="s">
        <v>469</v>
      </c>
      <c r="C1" s="153"/>
      <c r="D1" s="153"/>
      <c r="E1" s="153"/>
      <c r="F1" s="153"/>
      <c r="G1" s="153"/>
      <c r="H1" s="153"/>
      <c r="I1" s="198"/>
    </row>
    <row r="2" spans="1:9" s="151" customFormat="1" ht="30" customHeight="1" thickBot="1">
      <c r="A2" s="154"/>
      <c r="B2" s="496"/>
      <c r="C2" s="155" t="s">
        <v>550</v>
      </c>
      <c r="D2" s="156"/>
      <c r="E2" s="155"/>
      <c r="F2" s="155"/>
      <c r="G2" s="156"/>
      <c r="H2" s="157"/>
      <c r="I2" s="199"/>
    </row>
    <row r="3" spans="1:9" s="151" customFormat="1" ht="15">
      <c r="A3" s="158" t="s">
        <v>1</v>
      </c>
      <c r="B3" s="159" t="s">
        <v>2</v>
      </c>
      <c r="C3" s="160" t="s">
        <v>3</v>
      </c>
      <c r="D3" s="160" t="s">
        <v>4</v>
      </c>
      <c r="E3" s="161" t="s">
        <v>5</v>
      </c>
      <c r="F3" s="162" t="s">
        <v>6</v>
      </c>
      <c r="G3" s="161" t="s">
        <v>7</v>
      </c>
      <c r="H3" s="453" t="s">
        <v>8</v>
      </c>
      <c r="I3" s="454"/>
    </row>
    <row r="4" spans="1:9" s="151" customFormat="1" ht="15">
      <c r="A4" s="163"/>
      <c r="B4" s="164"/>
      <c r="F4" s="455" t="s">
        <v>9</v>
      </c>
      <c r="G4" s="455"/>
      <c r="H4" s="165">
        <v>0</v>
      </c>
      <c r="I4" s="200"/>
    </row>
    <row r="5" spans="1:9" s="151" customFormat="1" ht="15">
      <c r="A5" s="166" t="s">
        <v>10</v>
      </c>
      <c r="B5" s="167" t="s">
        <v>2</v>
      </c>
      <c r="C5" s="168" t="s">
        <v>11</v>
      </c>
      <c r="D5" s="168" t="s">
        <v>12</v>
      </c>
      <c r="E5" s="169" t="s">
        <v>13</v>
      </c>
      <c r="F5" s="456" t="s">
        <v>7</v>
      </c>
      <c r="G5" s="456"/>
      <c r="H5" s="457" t="s">
        <v>8</v>
      </c>
      <c r="I5" s="458"/>
    </row>
    <row r="6" spans="1:9" s="151" customFormat="1" ht="15">
      <c r="A6" s="163"/>
      <c r="B6" s="164"/>
      <c r="F6" s="455" t="s">
        <v>14</v>
      </c>
      <c r="G6" s="455"/>
      <c r="H6" s="165">
        <v>0</v>
      </c>
      <c r="I6" s="200"/>
    </row>
    <row r="7" spans="1:9" s="151" customFormat="1" ht="15">
      <c r="A7" s="163"/>
      <c r="B7" s="164"/>
      <c r="C7" s="151" t="s">
        <v>15</v>
      </c>
      <c r="I7" s="200"/>
    </row>
    <row r="8" spans="1:9" s="151" customFormat="1" ht="15">
      <c r="A8" s="163"/>
      <c r="B8" s="164"/>
      <c r="C8" s="151" t="s">
        <v>16</v>
      </c>
      <c r="I8" s="200"/>
    </row>
    <row r="9" spans="1:9" s="151" customFormat="1" ht="15">
      <c r="A9" s="163"/>
      <c r="B9" s="164"/>
      <c r="C9" s="151" t="s">
        <v>17</v>
      </c>
      <c r="I9" s="201">
        <v>0</v>
      </c>
    </row>
    <row r="10" spans="1:9" s="151" customFormat="1" ht="15">
      <c r="A10" s="163"/>
      <c r="B10" s="170"/>
      <c r="I10" s="200"/>
    </row>
    <row r="11" spans="1:9" s="151" customFormat="1" ht="15">
      <c r="A11" s="461" t="s">
        <v>18</v>
      </c>
      <c r="B11" s="516"/>
      <c r="C11" s="208" t="s">
        <v>2</v>
      </c>
      <c r="D11" s="208" t="s">
        <v>19</v>
      </c>
      <c r="E11" s="459" t="s">
        <v>7</v>
      </c>
      <c r="F11" s="460"/>
      <c r="G11" s="459" t="s">
        <v>20</v>
      </c>
      <c r="H11" s="460"/>
      <c r="I11" s="210" t="s">
        <v>21</v>
      </c>
    </row>
    <row r="12" spans="1:9" s="151" customFormat="1" ht="15">
      <c r="A12" s="510" t="s">
        <v>33</v>
      </c>
      <c r="B12" s="531"/>
      <c r="C12" s="535" t="s">
        <v>34</v>
      </c>
      <c r="D12" s="504" t="s">
        <v>19</v>
      </c>
      <c r="E12" s="508">
        <v>1.42</v>
      </c>
      <c r="F12" s="509"/>
      <c r="G12" s="536">
        <v>0.37</v>
      </c>
      <c r="H12" s="537"/>
      <c r="I12" s="517">
        <f t="shared" ref="I12:I14" si="0">TRUNC(G12*E12,2)</f>
        <v>0.52</v>
      </c>
    </row>
    <row r="13" spans="1:9" s="151" customFormat="1" ht="33" customHeight="1">
      <c r="A13" s="532"/>
      <c r="B13" s="533"/>
      <c r="C13" s="499"/>
      <c r="D13" s="503"/>
      <c r="E13" s="492"/>
      <c r="F13" s="493"/>
      <c r="G13" s="538"/>
      <c r="H13" s="539"/>
      <c r="I13" s="519"/>
    </row>
    <row r="14" spans="1:9" s="151" customFormat="1" ht="15">
      <c r="A14" s="510" t="s">
        <v>35</v>
      </c>
      <c r="B14" s="531"/>
      <c r="C14" s="497" t="s">
        <v>36</v>
      </c>
      <c r="D14" s="504" t="s">
        <v>19</v>
      </c>
      <c r="E14" s="463">
        <v>1.42</v>
      </c>
      <c r="F14" s="464"/>
      <c r="G14" s="536">
        <v>0.82</v>
      </c>
      <c r="H14" s="537"/>
      <c r="I14" s="517">
        <f t="shared" si="0"/>
        <v>1.1599999999999999</v>
      </c>
    </row>
    <row r="15" spans="1:9" s="151" customFormat="1" ht="15">
      <c r="A15" s="532"/>
      <c r="B15" s="533"/>
      <c r="C15" s="499"/>
      <c r="D15" s="503"/>
      <c r="E15" s="467"/>
      <c r="F15" s="468"/>
      <c r="G15" s="538"/>
      <c r="H15" s="539"/>
      <c r="I15" s="519"/>
    </row>
    <row r="16" spans="1:9" s="151" customFormat="1" ht="15">
      <c r="A16" s="544" t="s">
        <v>468</v>
      </c>
      <c r="B16" s="511"/>
      <c r="C16" s="497" t="s">
        <v>23</v>
      </c>
      <c r="D16" s="504" t="s">
        <v>37</v>
      </c>
      <c r="E16" s="463">
        <v>1</v>
      </c>
      <c r="F16" s="464"/>
      <c r="G16" s="469">
        <f>I41</f>
        <v>82.327309985096875</v>
      </c>
      <c r="H16" s="470"/>
      <c r="I16" s="517">
        <f>TRUNC(G16*E16,2)</f>
        <v>82.32</v>
      </c>
    </row>
    <row r="17" spans="1:9" s="151" customFormat="1" ht="15">
      <c r="A17" s="512"/>
      <c r="B17" s="513"/>
      <c r="C17" s="498"/>
      <c r="D17" s="505"/>
      <c r="E17" s="465"/>
      <c r="F17" s="466"/>
      <c r="G17" s="471"/>
      <c r="H17" s="472"/>
      <c r="I17" s="518"/>
    </row>
    <row r="18" spans="1:9" s="151" customFormat="1" ht="15">
      <c r="A18" s="514"/>
      <c r="B18" s="515"/>
      <c r="C18" s="499"/>
      <c r="D18" s="503"/>
      <c r="E18" s="467"/>
      <c r="F18" s="468"/>
      <c r="G18" s="473"/>
      <c r="H18" s="474"/>
      <c r="I18" s="519"/>
    </row>
    <row r="19" spans="1:9" s="151" customFormat="1" ht="15">
      <c r="A19" s="475"/>
      <c r="B19" s="476"/>
      <c r="C19" s="500"/>
      <c r="D19" s="504"/>
      <c r="E19" s="481"/>
      <c r="F19" s="482"/>
      <c r="G19" s="485"/>
      <c r="H19" s="486"/>
      <c r="I19" s="517"/>
    </row>
    <row r="20" spans="1:9" s="151" customFormat="1" ht="15">
      <c r="A20" s="477"/>
      <c r="B20" s="478"/>
      <c r="C20" s="501"/>
      <c r="D20" s="505"/>
      <c r="E20" s="483"/>
      <c r="F20" s="484"/>
      <c r="G20" s="487"/>
      <c r="H20" s="488"/>
      <c r="I20" s="518"/>
    </row>
    <row r="21" spans="1:9" s="151" customFormat="1" ht="15">
      <c r="A21" s="479"/>
      <c r="B21" s="480"/>
      <c r="C21" s="501"/>
      <c r="D21" s="505"/>
      <c r="E21" s="483"/>
      <c r="F21" s="484"/>
      <c r="G21" s="489"/>
      <c r="H21" s="490"/>
      <c r="I21" s="519"/>
    </row>
    <row r="22" spans="1:9" s="151" customFormat="1" ht="15">
      <c r="A22" s="180"/>
      <c r="B22" s="181"/>
      <c r="C22" s="181"/>
      <c r="D22" s="181"/>
      <c r="E22" s="181"/>
      <c r="F22" s="182"/>
      <c r="G22" s="456" t="s">
        <v>25</v>
      </c>
      <c r="H22" s="486"/>
      <c r="I22" s="517">
        <f>SUM(I12:I21)</f>
        <v>84</v>
      </c>
    </row>
    <row r="23" spans="1:9" s="151" customFormat="1" ht="15">
      <c r="A23" s="183"/>
      <c r="B23" s="184"/>
      <c r="C23" s="184"/>
      <c r="D23" s="184"/>
      <c r="E23" s="184"/>
      <c r="F23" s="170"/>
      <c r="G23" s="491"/>
      <c r="H23" s="490"/>
      <c r="I23" s="519"/>
    </row>
    <row r="24" spans="1:9" s="151" customFormat="1" ht="15">
      <c r="A24" s="461" t="s">
        <v>26</v>
      </c>
      <c r="B24" s="462"/>
      <c r="C24" s="209" t="s">
        <v>2</v>
      </c>
      <c r="D24" s="209" t="s">
        <v>19</v>
      </c>
      <c r="E24" s="462" t="s">
        <v>7</v>
      </c>
      <c r="F24" s="462"/>
      <c r="G24" s="462" t="s">
        <v>20</v>
      </c>
      <c r="H24" s="462"/>
      <c r="I24" s="211" t="s">
        <v>21</v>
      </c>
    </row>
    <row r="25" spans="1:9" s="151" customFormat="1" ht="15">
      <c r="A25" s="506" t="s">
        <v>38</v>
      </c>
      <c r="B25" s="486"/>
      <c r="C25" s="534" t="s">
        <v>39</v>
      </c>
      <c r="D25" s="504" t="s">
        <v>29</v>
      </c>
      <c r="E25" s="508">
        <v>0.22</v>
      </c>
      <c r="F25" s="509"/>
      <c r="G25" s="469">
        <v>24.86</v>
      </c>
      <c r="H25" s="470"/>
      <c r="I25" s="517">
        <f>TRUNC(G25*E25,2)</f>
        <v>5.46</v>
      </c>
    </row>
    <row r="26" spans="1:9" s="151" customFormat="1" ht="15">
      <c r="A26" s="507"/>
      <c r="B26" s="490"/>
      <c r="C26" s="503"/>
      <c r="D26" s="503"/>
      <c r="E26" s="492"/>
      <c r="F26" s="493"/>
      <c r="G26" s="473"/>
      <c r="H26" s="474"/>
      <c r="I26" s="519"/>
    </row>
    <row r="27" spans="1:9" s="151" customFormat="1" ht="15">
      <c r="A27" s="506" t="s">
        <v>40</v>
      </c>
      <c r="B27" s="486"/>
      <c r="C27" s="504" t="s">
        <v>41</v>
      </c>
      <c r="D27" s="504" t="s">
        <v>29</v>
      </c>
      <c r="E27" s="508">
        <v>0.22</v>
      </c>
      <c r="F27" s="509"/>
      <c r="G27" s="469">
        <v>30.46</v>
      </c>
      <c r="H27" s="470"/>
      <c r="I27" s="517">
        <f>TRUNC(G27*E27,2)</f>
        <v>6.7</v>
      </c>
    </row>
    <row r="28" spans="1:9" s="151" customFormat="1" ht="15">
      <c r="A28" s="507"/>
      <c r="B28" s="490"/>
      <c r="C28" s="503"/>
      <c r="D28" s="503"/>
      <c r="E28" s="492"/>
      <c r="F28" s="493"/>
      <c r="G28" s="473"/>
      <c r="H28" s="474"/>
      <c r="I28" s="519"/>
    </row>
    <row r="29" spans="1:9" s="151" customFormat="1" ht="15">
      <c r="A29" s="540"/>
      <c r="B29" s="541"/>
      <c r="C29" s="504"/>
      <c r="D29" s="504"/>
      <c r="E29" s="508"/>
      <c r="F29" s="509"/>
      <c r="G29" s="485"/>
      <c r="H29" s="486"/>
      <c r="I29" s="517"/>
    </row>
    <row r="30" spans="1:9" s="151" customFormat="1" ht="15">
      <c r="A30" s="542"/>
      <c r="B30" s="543"/>
      <c r="C30" s="503"/>
      <c r="D30" s="503"/>
      <c r="E30" s="492"/>
      <c r="F30" s="493"/>
      <c r="G30" s="489"/>
      <c r="H30" s="490"/>
      <c r="I30" s="519"/>
    </row>
    <row r="31" spans="1:9" s="151" customFormat="1" ht="15">
      <c r="A31" s="186"/>
      <c r="B31" s="187"/>
      <c r="C31" s="187"/>
      <c r="D31" s="187"/>
      <c r="E31" s="187"/>
      <c r="F31" s="187"/>
      <c r="G31" s="485" t="s">
        <v>30</v>
      </c>
      <c r="H31" s="486"/>
      <c r="I31" s="520">
        <f>SUM(I25:I30)</f>
        <v>12.16</v>
      </c>
    </row>
    <row r="32" spans="1:9" s="151" customFormat="1" ht="15">
      <c r="A32" s="183"/>
      <c r="B32" s="184"/>
      <c r="C32" s="184"/>
      <c r="D32" s="184"/>
      <c r="E32" s="184"/>
      <c r="F32" s="184"/>
      <c r="G32" s="489"/>
      <c r="H32" s="490"/>
      <c r="I32" s="521"/>
    </row>
    <row r="33" spans="1:12" s="151" customFormat="1" ht="15.75" thickBot="1">
      <c r="A33" s="188"/>
      <c r="B33" s="189"/>
      <c r="C33" s="189"/>
      <c r="D33" s="494" t="s">
        <v>31</v>
      </c>
      <c r="E33" s="494"/>
      <c r="F33" s="494"/>
      <c r="G33" s="494"/>
      <c r="H33" s="494"/>
      <c r="I33" s="207">
        <f>ROUND(I31+I22+I9,2)</f>
        <v>96.16</v>
      </c>
    </row>
    <row r="34" spans="1:12" s="151" customFormat="1" ht="15"/>
    <row r="35" spans="1:12" ht="15.75" thickBot="1">
      <c r="A35" s="151"/>
      <c r="D35" s="151"/>
      <c r="E35" s="237"/>
      <c r="F35" s="151"/>
      <c r="G35" s="237"/>
      <c r="H35" s="151"/>
      <c r="I35" s="151"/>
      <c r="J35" s="151"/>
      <c r="K35" s="151"/>
      <c r="L35" s="151"/>
    </row>
    <row r="36" spans="1:12" ht="15.75" thickBot="1">
      <c r="A36" s="151"/>
      <c r="B36" s="528" t="s">
        <v>531</v>
      </c>
      <c r="C36" s="529"/>
      <c r="D36" s="529"/>
      <c r="E36" s="529"/>
      <c r="F36" s="529"/>
      <c r="G36" s="529"/>
      <c r="H36" s="529"/>
      <c r="I36" s="530"/>
      <c r="J36" s="151"/>
      <c r="K36" s="151"/>
      <c r="L36" s="151"/>
    </row>
    <row r="37" spans="1:12" ht="15">
      <c r="A37" s="151"/>
      <c r="B37" s="224" t="s">
        <v>379</v>
      </c>
      <c r="C37" s="265" t="s">
        <v>467</v>
      </c>
      <c r="D37" s="225" t="s">
        <v>380</v>
      </c>
      <c r="E37" s="225" t="s">
        <v>386</v>
      </c>
      <c r="F37" s="283" t="s">
        <v>538</v>
      </c>
      <c r="G37" s="283" t="s">
        <v>539</v>
      </c>
      <c r="H37" s="289" t="s">
        <v>540</v>
      </c>
      <c r="I37" s="226" t="s">
        <v>382</v>
      </c>
      <c r="J37" s="151"/>
      <c r="K37" s="151"/>
      <c r="L37" s="151"/>
    </row>
    <row r="38" spans="1:12" ht="15.75" thickBot="1">
      <c r="A38" s="151"/>
      <c r="B38" s="282" t="s">
        <v>532</v>
      </c>
      <c r="C38" s="266" t="s">
        <v>533</v>
      </c>
      <c r="D38" s="228">
        <v>165</v>
      </c>
      <c r="E38" s="228">
        <f>D38/2.684</f>
        <v>61.475409836065573</v>
      </c>
      <c r="F38" s="287">
        <f>2.44*14</f>
        <v>34.159999999999997</v>
      </c>
      <c r="G38" s="228">
        <v>267.52999999999997</v>
      </c>
      <c r="H38" s="281">
        <f>G38/F38</f>
        <v>7.831674473067916</v>
      </c>
      <c r="I38" s="229">
        <f>E38+H38</f>
        <v>69.307084309133486</v>
      </c>
      <c r="J38" s="151"/>
      <c r="K38" s="151"/>
      <c r="L38" s="151"/>
    </row>
    <row r="39" spans="1:12" ht="15.75" thickBot="1">
      <c r="A39" s="151"/>
      <c r="B39" s="282" t="s">
        <v>534</v>
      </c>
      <c r="C39" s="266" t="s">
        <v>535</v>
      </c>
      <c r="D39" s="228">
        <v>168</v>
      </c>
      <c r="E39" s="228">
        <f t="shared" ref="E39:E40" si="1">D39/2.684</f>
        <v>62.593144560357672</v>
      </c>
      <c r="F39" s="287">
        <f t="shared" ref="F39" si="2">2.44*14</f>
        <v>34.159999999999997</v>
      </c>
      <c r="G39" s="286">
        <v>1037.0999999999999</v>
      </c>
      <c r="H39" s="281">
        <f>G39/F39</f>
        <v>30.360070257611241</v>
      </c>
      <c r="I39" s="229">
        <f>E39+H39</f>
        <v>92.953214817968913</v>
      </c>
      <c r="J39" s="151"/>
      <c r="K39" s="151"/>
      <c r="L39" s="151"/>
    </row>
    <row r="40" spans="1:12" ht="15.75" thickBot="1">
      <c r="A40" s="151"/>
      <c r="B40" s="285" t="s">
        <v>536</v>
      </c>
      <c r="C40" s="267" t="s">
        <v>537</v>
      </c>
      <c r="D40" s="231">
        <v>214.9</v>
      </c>
      <c r="E40" s="231">
        <f t="shared" si="1"/>
        <v>80.067064083457524</v>
      </c>
      <c r="F40" s="287">
        <f>2.44*14</f>
        <v>34.159999999999997</v>
      </c>
      <c r="G40" s="284">
        <v>159</v>
      </c>
      <c r="H40" s="288">
        <f>G40/F40</f>
        <v>4.6545667447306798</v>
      </c>
      <c r="I40" s="232">
        <f>E40+H40</f>
        <v>84.721630828188211</v>
      </c>
      <c r="J40" s="151"/>
      <c r="K40" s="151"/>
      <c r="L40" s="151"/>
    </row>
    <row r="41" spans="1:12" ht="15">
      <c r="A41" s="151"/>
      <c r="B41" s="151"/>
      <c r="C41" s="151"/>
      <c r="D41" s="151"/>
      <c r="E41" s="237">
        <f>SUM(E38:E40)/3</f>
        <v>68.045206159960259</v>
      </c>
      <c r="F41" s="151"/>
      <c r="H41" s="151"/>
      <c r="I41" s="237">
        <f>SUM(I38:I40)/3</f>
        <v>82.327309985096875</v>
      </c>
      <c r="J41" s="151"/>
      <c r="K41" s="151"/>
      <c r="L41" s="151"/>
    </row>
    <row r="42" spans="1:12" ht="15">
      <c r="A42" s="151"/>
      <c r="B42" s="298" t="s">
        <v>544</v>
      </c>
      <c r="C42" s="151"/>
      <c r="D42" s="151"/>
      <c r="E42" s="237"/>
      <c r="F42" s="151"/>
      <c r="H42" s="151"/>
      <c r="I42" s="237"/>
      <c r="J42" s="151"/>
      <c r="K42" s="151"/>
      <c r="L42" s="151"/>
    </row>
    <row r="43" spans="1:12" ht="15">
      <c r="A43" s="151"/>
      <c r="B43" s="151"/>
      <c r="C43" s="151"/>
      <c r="D43" s="151"/>
      <c r="E43" s="237"/>
      <c r="F43" s="151"/>
      <c r="H43" s="151"/>
      <c r="I43" s="237"/>
      <c r="J43" s="151"/>
      <c r="K43" s="151"/>
      <c r="L43" s="151"/>
    </row>
    <row r="44" spans="1:12" ht="15">
      <c r="A44" s="151"/>
      <c r="D44" s="151"/>
      <c r="E44" s="151"/>
      <c r="G44" s="151"/>
      <c r="H44" s="151"/>
      <c r="I44" s="151"/>
      <c r="J44" s="151"/>
      <c r="K44" s="151"/>
      <c r="L44" s="151"/>
    </row>
    <row r="45" spans="1:12" ht="15">
      <c r="A45" s="151"/>
      <c r="D45" s="151"/>
      <c r="E45" s="151"/>
      <c r="F45" s="151"/>
      <c r="G45" s="151"/>
      <c r="H45" s="151"/>
      <c r="I45" s="151"/>
      <c r="J45" s="151"/>
      <c r="K45" s="151"/>
      <c r="L45" s="151"/>
    </row>
    <row r="46" spans="1:12" ht="15">
      <c r="A46" s="151"/>
      <c r="D46" s="151"/>
      <c r="E46" s="151"/>
      <c r="F46" s="151"/>
      <c r="G46" s="151"/>
      <c r="H46" s="151"/>
      <c r="I46" s="151"/>
      <c r="J46" s="151"/>
      <c r="K46" s="151"/>
      <c r="L46" s="151"/>
    </row>
    <row r="47" spans="1:12" ht="15">
      <c r="A47" s="151"/>
      <c r="D47" s="151"/>
      <c r="E47" s="151"/>
      <c r="F47" s="151"/>
      <c r="G47" s="151"/>
      <c r="H47" s="151"/>
      <c r="I47" s="151"/>
      <c r="J47" s="151"/>
      <c r="K47" s="151"/>
      <c r="L47" s="151"/>
    </row>
    <row r="48" spans="1:12" ht="15">
      <c r="A48" s="151"/>
      <c r="D48" s="151"/>
      <c r="E48" s="151"/>
      <c r="F48" s="151"/>
      <c r="G48" s="151"/>
      <c r="H48" s="151"/>
      <c r="I48" s="151"/>
      <c r="J48" s="151"/>
      <c r="K48" s="151"/>
      <c r="L48" s="151"/>
    </row>
    <row r="49" spans="1:12" ht="15">
      <c r="A49" s="151"/>
      <c r="D49" s="151"/>
      <c r="E49" s="151"/>
      <c r="F49" s="151"/>
      <c r="G49" s="151"/>
      <c r="H49" s="151"/>
      <c r="I49" s="151"/>
      <c r="J49" s="151"/>
      <c r="K49" s="151"/>
      <c r="L49" s="151"/>
    </row>
    <row r="50" spans="1:12" ht="15">
      <c r="A50" s="151"/>
      <c r="D50" s="151"/>
      <c r="E50" s="151"/>
      <c r="F50" s="237"/>
      <c r="G50" s="151"/>
      <c r="H50" s="151"/>
      <c r="I50" s="151"/>
      <c r="J50" s="151"/>
      <c r="K50" s="151"/>
      <c r="L50" s="151"/>
    </row>
    <row r="51" spans="1:12" ht="15">
      <c r="A51" s="151"/>
      <c r="D51" s="151"/>
      <c r="E51" s="151"/>
      <c r="F51" s="151"/>
      <c r="G51" s="151"/>
      <c r="H51" s="151"/>
      <c r="I51" s="151"/>
      <c r="J51" s="151"/>
      <c r="K51" s="151"/>
      <c r="L51" s="151"/>
    </row>
    <row r="52" spans="1:12" ht="15">
      <c r="A52" s="151"/>
      <c r="D52" s="151"/>
      <c r="E52" s="151"/>
      <c r="F52" s="151"/>
      <c r="G52" s="151"/>
      <c r="H52" s="151"/>
      <c r="I52" s="151"/>
      <c r="J52" s="151"/>
      <c r="K52" s="151"/>
      <c r="L52" s="151"/>
    </row>
    <row r="53" spans="1:12" ht="15">
      <c r="A53" s="151"/>
      <c r="D53" s="151"/>
      <c r="E53" s="151"/>
      <c r="F53" s="151"/>
      <c r="G53" s="151"/>
      <c r="H53" s="151"/>
      <c r="I53" s="151"/>
      <c r="J53" s="151"/>
      <c r="K53" s="151"/>
      <c r="L53" s="151"/>
    </row>
    <row r="54" spans="1:12" ht="15">
      <c r="A54" s="151"/>
      <c r="D54" s="151"/>
      <c r="E54" s="151"/>
      <c r="F54" s="151"/>
      <c r="G54" s="151"/>
      <c r="H54" s="151"/>
      <c r="I54" s="151"/>
      <c r="J54" s="151"/>
      <c r="K54" s="151"/>
      <c r="L54" s="151"/>
    </row>
    <row r="55" spans="1:12" ht="15">
      <c r="A55" s="151"/>
      <c r="B55" s="151"/>
      <c r="C55" s="151"/>
      <c r="D55" s="151"/>
      <c r="E55" s="151"/>
      <c r="F55" s="151"/>
      <c r="G55" s="151"/>
      <c r="H55" s="151"/>
      <c r="I55" s="151"/>
      <c r="J55" s="151"/>
    </row>
    <row r="56" spans="1:12" ht="15">
      <c r="A56" s="151"/>
      <c r="B56" s="151"/>
      <c r="C56" s="151"/>
      <c r="D56" s="151"/>
      <c r="E56" s="151"/>
      <c r="F56" s="151"/>
      <c r="G56" s="151"/>
      <c r="H56" s="151"/>
      <c r="I56" s="151"/>
      <c r="J56" s="151"/>
    </row>
    <row r="57" spans="1:12" ht="15">
      <c r="A57" s="151"/>
      <c r="B57" s="151"/>
      <c r="C57" s="151"/>
      <c r="D57" s="151"/>
      <c r="E57" s="151"/>
      <c r="F57" s="151"/>
      <c r="G57" s="151"/>
      <c r="H57" s="151"/>
      <c r="I57" s="151"/>
      <c r="J57" s="151"/>
    </row>
    <row r="58" spans="1:12" ht="15">
      <c r="A58" s="151"/>
      <c r="B58" s="151"/>
      <c r="C58" s="151"/>
      <c r="D58" s="151"/>
      <c r="E58" s="151"/>
      <c r="F58" s="151"/>
      <c r="G58" s="151"/>
      <c r="H58" s="151"/>
      <c r="I58" s="151"/>
      <c r="J58" s="151"/>
    </row>
    <row r="59" spans="1:12" ht="15">
      <c r="A59" s="151"/>
      <c r="B59" s="151"/>
      <c r="C59" s="151"/>
      <c r="D59" s="151"/>
      <c r="E59" s="151"/>
      <c r="F59" s="151"/>
      <c r="G59" s="151"/>
      <c r="H59" s="151"/>
      <c r="I59" s="151"/>
      <c r="J59" s="151"/>
    </row>
    <row r="60" spans="1:12" ht="15">
      <c r="A60" s="151"/>
      <c r="B60" s="151"/>
      <c r="C60" s="151"/>
      <c r="D60" s="151"/>
      <c r="E60" s="151"/>
      <c r="F60" s="151"/>
      <c r="G60" s="151"/>
      <c r="H60" s="151"/>
      <c r="I60" s="151"/>
      <c r="J60" s="151"/>
    </row>
    <row r="61" spans="1:12" ht="15">
      <c r="A61" s="151"/>
      <c r="B61" s="151"/>
      <c r="C61" s="151"/>
      <c r="D61" s="151"/>
      <c r="E61" s="151"/>
      <c r="F61" s="151"/>
      <c r="G61" s="151"/>
      <c r="H61" s="151"/>
      <c r="I61" s="151"/>
      <c r="J61" s="151"/>
    </row>
    <row r="62" spans="1:12" ht="15">
      <c r="A62" s="151"/>
      <c r="B62" s="151"/>
      <c r="C62" s="151"/>
      <c r="D62" s="151"/>
      <c r="E62" s="151"/>
      <c r="F62" s="151"/>
      <c r="G62" s="151"/>
      <c r="H62" s="151"/>
      <c r="I62" s="151"/>
      <c r="J62" s="151"/>
    </row>
    <row r="63" spans="1:12" ht="15">
      <c r="A63" s="151"/>
      <c r="B63" s="151"/>
      <c r="C63" s="151"/>
      <c r="D63" s="151"/>
      <c r="E63" s="151"/>
      <c r="F63" s="151"/>
      <c r="G63" s="151"/>
      <c r="H63" s="151"/>
      <c r="I63" s="151"/>
      <c r="J63" s="151"/>
    </row>
    <row r="64" spans="1:12" ht="15">
      <c r="A64" s="151"/>
      <c r="B64" s="151"/>
      <c r="C64" s="151"/>
      <c r="D64" s="151"/>
      <c r="E64" s="151"/>
      <c r="F64" s="151"/>
      <c r="G64" s="151"/>
      <c r="H64" s="151"/>
      <c r="I64" s="151"/>
      <c r="J64" s="151"/>
    </row>
    <row r="65" spans="1:10" ht="15">
      <c r="A65" s="151"/>
      <c r="B65" s="151"/>
      <c r="C65" s="151"/>
      <c r="D65" s="151"/>
      <c r="E65" s="151"/>
      <c r="F65" s="151"/>
      <c r="G65" s="151"/>
      <c r="H65" s="151"/>
      <c r="I65" s="151"/>
      <c r="J65" s="151"/>
    </row>
    <row r="66" spans="1:10" ht="15">
      <c r="A66" s="151"/>
      <c r="B66" s="151"/>
      <c r="C66" s="151"/>
      <c r="D66" s="151"/>
      <c r="E66" s="151"/>
      <c r="F66" s="151"/>
      <c r="G66" s="151"/>
      <c r="H66" s="151"/>
      <c r="I66" s="151"/>
      <c r="J66" s="151"/>
    </row>
    <row r="67" spans="1:10" ht="15">
      <c r="A67" s="151"/>
      <c r="B67" s="151"/>
      <c r="C67" s="151"/>
      <c r="D67" s="151"/>
      <c r="E67" s="151"/>
      <c r="F67" s="151"/>
      <c r="G67" s="151"/>
      <c r="H67" s="151"/>
      <c r="I67" s="151"/>
      <c r="J67" s="151"/>
    </row>
    <row r="68" spans="1:10" ht="15">
      <c r="A68" s="151"/>
      <c r="B68" s="151"/>
      <c r="C68" s="151"/>
      <c r="D68" s="151"/>
      <c r="E68" s="151"/>
      <c r="F68" s="151"/>
      <c r="G68" s="151"/>
      <c r="H68" s="151"/>
      <c r="I68" s="151"/>
      <c r="J68" s="151"/>
    </row>
    <row r="69" spans="1:10" ht="15">
      <c r="A69" s="151"/>
      <c r="B69" s="151"/>
      <c r="C69" s="151"/>
      <c r="D69" s="151"/>
      <c r="E69" s="151"/>
      <c r="F69" s="151"/>
      <c r="G69" s="151"/>
      <c r="H69" s="151"/>
      <c r="I69" s="151"/>
      <c r="J69" s="151"/>
    </row>
  </sheetData>
  <mergeCells count="61">
    <mergeCell ref="A25:B26"/>
    <mergeCell ref="E25:F26"/>
    <mergeCell ref="G25:H26"/>
    <mergeCell ref="A16:B18"/>
    <mergeCell ref="E16:F18"/>
    <mergeCell ref="G16:H18"/>
    <mergeCell ref="A19:B21"/>
    <mergeCell ref="E19:F21"/>
    <mergeCell ref="G19:H21"/>
    <mergeCell ref="G22:H23"/>
    <mergeCell ref="I31:I32"/>
    <mergeCell ref="G31:H32"/>
    <mergeCell ref="A27:B28"/>
    <mergeCell ref="E27:F28"/>
    <mergeCell ref="G27:H28"/>
    <mergeCell ref="E29:F30"/>
    <mergeCell ref="G29:H30"/>
    <mergeCell ref="D27:D28"/>
    <mergeCell ref="D29:D30"/>
    <mergeCell ref="A29:B29"/>
    <mergeCell ref="A30:B30"/>
    <mergeCell ref="E11:F11"/>
    <mergeCell ref="I25:I26"/>
    <mergeCell ref="I27:I28"/>
    <mergeCell ref="I29:I30"/>
    <mergeCell ref="E12:F13"/>
    <mergeCell ref="G12:H13"/>
    <mergeCell ref="E14:F15"/>
    <mergeCell ref="G14:H15"/>
    <mergeCell ref="I12:I13"/>
    <mergeCell ref="I14:I15"/>
    <mergeCell ref="I16:I18"/>
    <mergeCell ref="I19:I21"/>
    <mergeCell ref="I22:I23"/>
    <mergeCell ref="D12:D13"/>
    <mergeCell ref="D14:D15"/>
    <mergeCell ref="D16:D18"/>
    <mergeCell ref="D19:D21"/>
    <mergeCell ref="D25:D26"/>
    <mergeCell ref="B1:B2"/>
    <mergeCell ref="C12:C13"/>
    <mergeCell ref="C14:C15"/>
    <mergeCell ref="C16:C18"/>
    <mergeCell ref="C19:C21"/>
    <mergeCell ref="A11:B11"/>
    <mergeCell ref="B36:I36"/>
    <mergeCell ref="H3:I3"/>
    <mergeCell ref="F4:G4"/>
    <mergeCell ref="F5:G5"/>
    <mergeCell ref="H5:I5"/>
    <mergeCell ref="F6:G6"/>
    <mergeCell ref="G11:H11"/>
    <mergeCell ref="A24:B24"/>
    <mergeCell ref="E24:F24"/>
    <mergeCell ref="G24:H24"/>
    <mergeCell ref="A12:B13"/>
    <mergeCell ref="A14:B15"/>
    <mergeCell ref="D33:H33"/>
    <mergeCell ref="C25:C26"/>
    <mergeCell ref="C27:C28"/>
    <mergeCell ref="C29:C30"/>
  </mergeCells>
  <hyperlinks>
    <hyperlink ref="C38" r:id="rId1" xr:uid="{00000000-0004-0000-0100-000000000000}"/>
    <hyperlink ref="C39" r:id="rId2" xr:uid="{00000000-0004-0000-0100-000001000000}"/>
  </hyperlinks>
  <pageMargins left="0.23622047244094491" right="0.23622047244094491" top="0.74803149606299213" bottom="0.74803149606299213" header="0.31496062992125984" footer="0.31496062992125984"/>
  <pageSetup paperSize="9" scale="51" fitToHeight="0" orientation="portrait" r:id="rId3"/>
  <headerFooter>
    <oddHeader>&amp;L&amp;"Arial,Negrito"&amp;18
COMP.02</oddHeader>
    <oddFooter>&amp;R&amp;14&amp;P/&amp;N</oddFooter>
  </headerFooter>
  <rowBreaks count="1" manualBreakCount="1">
    <brk id="81" max="8"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33"/>
  <sheetViews>
    <sheetView view="pageBreakPreview" topLeftCell="A2" zoomScale="91" zoomScaleNormal="100" zoomScaleSheetLayoutView="91" workbookViewId="0">
      <selection activeCell="I309" sqref="I309"/>
    </sheetView>
  </sheetViews>
  <sheetFormatPr defaultColWidth="8.85546875" defaultRowHeight="12.75"/>
  <cols>
    <col min="1" max="1" width="15.7109375" customWidth="1"/>
    <col min="2" max="2" width="49.7109375" customWidth="1"/>
    <col min="3" max="3" width="39" customWidth="1"/>
    <col min="4" max="4" width="13.5703125" customWidth="1"/>
    <col min="5" max="5" width="14.28515625" customWidth="1"/>
    <col min="6" max="6" width="13.28515625" customWidth="1"/>
    <col min="7" max="7" width="11.85546875" customWidth="1"/>
    <col min="8" max="8" width="13.140625" customWidth="1"/>
    <col min="9" max="9" width="12.140625" customWidth="1"/>
    <col min="10" max="10" width="9.28515625" bestFit="1" customWidth="1"/>
    <col min="11" max="11" width="11" customWidth="1"/>
  </cols>
  <sheetData>
    <row r="1" spans="1:9" s="151" customFormat="1" ht="31.5" customHeight="1">
      <c r="A1" s="152" t="s">
        <v>0</v>
      </c>
      <c r="B1" s="495" t="s">
        <v>620</v>
      </c>
      <c r="C1" s="153"/>
      <c r="D1" s="153"/>
      <c r="E1" s="153"/>
      <c r="F1" s="153"/>
      <c r="G1" s="153"/>
      <c r="H1" s="153"/>
      <c r="I1" s="198"/>
    </row>
    <row r="2" spans="1:9" s="151" customFormat="1" ht="30" customHeight="1" thickBot="1">
      <c r="A2" s="154"/>
      <c r="B2" s="496"/>
      <c r="C2" s="155" t="s">
        <v>549</v>
      </c>
      <c r="D2" s="156"/>
      <c r="E2" s="155"/>
      <c r="F2" s="155"/>
      <c r="G2" s="156"/>
      <c r="H2" s="157"/>
      <c r="I2" s="199"/>
    </row>
    <row r="3" spans="1:9" s="151" customFormat="1" ht="15">
      <c r="A3" s="158" t="s">
        <v>1</v>
      </c>
      <c r="B3" s="159" t="s">
        <v>2</v>
      </c>
      <c r="C3" s="160" t="s">
        <v>3</v>
      </c>
      <c r="D3" s="160" t="s">
        <v>4</v>
      </c>
      <c r="E3" s="161" t="s">
        <v>5</v>
      </c>
      <c r="F3" s="162" t="s">
        <v>6</v>
      </c>
      <c r="G3" s="161" t="s">
        <v>7</v>
      </c>
      <c r="H3" s="453" t="s">
        <v>8</v>
      </c>
      <c r="I3" s="454"/>
    </row>
    <row r="4" spans="1:9" s="151" customFormat="1" ht="15">
      <c r="A4" s="163"/>
      <c r="B4" s="164"/>
      <c r="F4" s="455" t="s">
        <v>9</v>
      </c>
      <c r="G4" s="455"/>
      <c r="H4" s="165">
        <v>0</v>
      </c>
      <c r="I4" s="200"/>
    </row>
    <row r="5" spans="1:9" s="151" customFormat="1" ht="15">
      <c r="A5" s="166" t="s">
        <v>10</v>
      </c>
      <c r="B5" s="167" t="s">
        <v>2</v>
      </c>
      <c r="C5" s="168" t="s">
        <v>11</v>
      </c>
      <c r="D5" s="168" t="s">
        <v>12</v>
      </c>
      <c r="E5" s="169" t="s">
        <v>13</v>
      </c>
      <c r="F5" s="456" t="s">
        <v>7</v>
      </c>
      <c r="G5" s="456"/>
      <c r="H5" s="457" t="s">
        <v>8</v>
      </c>
      <c r="I5" s="458"/>
    </row>
    <row r="6" spans="1:9" s="151" customFormat="1" ht="15">
      <c r="A6" s="163"/>
      <c r="B6" s="164"/>
      <c r="F6" s="455" t="s">
        <v>14</v>
      </c>
      <c r="G6" s="455"/>
      <c r="H6" s="165">
        <v>0</v>
      </c>
      <c r="I6" s="200"/>
    </row>
    <row r="7" spans="1:9" s="151" customFormat="1" ht="15">
      <c r="A7" s="163"/>
      <c r="B7" s="164"/>
      <c r="C7" s="151" t="s">
        <v>15</v>
      </c>
      <c r="I7" s="200"/>
    </row>
    <row r="8" spans="1:9" s="151" customFormat="1" ht="15">
      <c r="A8" s="163"/>
      <c r="B8" s="164"/>
      <c r="C8" s="151" t="s">
        <v>16</v>
      </c>
      <c r="I8" s="200"/>
    </row>
    <row r="9" spans="1:9" s="151" customFormat="1" ht="15">
      <c r="A9" s="163"/>
      <c r="B9" s="164"/>
      <c r="C9" s="151" t="s">
        <v>17</v>
      </c>
      <c r="I9" s="201">
        <v>0</v>
      </c>
    </row>
    <row r="10" spans="1:9" s="151" customFormat="1" ht="15">
      <c r="A10" s="163"/>
      <c r="B10" s="170"/>
      <c r="I10" s="200"/>
    </row>
    <row r="11" spans="1:9" s="151" customFormat="1" ht="15">
      <c r="A11" s="461" t="s">
        <v>18</v>
      </c>
      <c r="B11" s="516"/>
      <c r="C11" s="208" t="s">
        <v>2</v>
      </c>
      <c r="D11" s="208" t="s">
        <v>19</v>
      </c>
      <c r="E11" s="459" t="s">
        <v>7</v>
      </c>
      <c r="F11" s="460"/>
      <c r="G11" s="459" t="s">
        <v>20</v>
      </c>
      <c r="H11" s="460"/>
      <c r="I11" s="210" t="s">
        <v>21</v>
      </c>
    </row>
    <row r="12" spans="1:9" s="151" customFormat="1" ht="15">
      <c r="A12" s="510" t="s">
        <v>42</v>
      </c>
      <c r="B12" s="531"/>
      <c r="C12" s="497" t="s">
        <v>43</v>
      </c>
      <c r="D12" s="504" t="s">
        <v>44</v>
      </c>
      <c r="E12" s="463">
        <v>1</v>
      </c>
      <c r="F12" s="464"/>
      <c r="G12" s="469">
        <f>H32</f>
        <v>446.60499999999996</v>
      </c>
      <c r="H12" s="470"/>
      <c r="I12" s="517">
        <f>TRUNC(G12*E12,2)</f>
        <v>446.6</v>
      </c>
    </row>
    <row r="13" spans="1:9" s="151" customFormat="1" ht="33.950000000000003" customHeight="1">
      <c r="A13" s="532"/>
      <c r="B13" s="533"/>
      <c r="C13" s="499"/>
      <c r="D13" s="503"/>
      <c r="E13" s="467"/>
      <c r="F13" s="468"/>
      <c r="G13" s="473"/>
      <c r="H13" s="474"/>
      <c r="I13" s="519"/>
    </row>
    <row r="14" spans="1:9" s="151" customFormat="1" ht="15">
      <c r="A14" s="475"/>
      <c r="B14" s="476"/>
      <c r="C14" s="500"/>
      <c r="D14" s="504"/>
      <c r="E14" s="481"/>
      <c r="F14" s="482"/>
      <c r="G14" s="485"/>
      <c r="H14" s="486"/>
      <c r="I14" s="517"/>
    </row>
    <row r="15" spans="1:9" s="151" customFormat="1" ht="15">
      <c r="A15" s="477"/>
      <c r="B15" s="478"/>
      <c r="C15" s="501"/>
      <c r="D15" s="505"/>
      <c r="E15" s="483"/>
      <c r="F15" s="484"/>
      <c r="G15" s="487"/>
      <c r="H15" s="488"/>
      <c r="I15" s="518"/>
    </row>
    <row r="16" spans="1:9" s="151" customFormat="1" ht="15">
      <c r="A16" s="479"/>
      <c r="B16" s="480"/>
      <c r="C16" s="501"/>
      <c r="D16" s="505"/>
      <c r="E16" s="483"/>
      <c r="F16" s="484"/>
      <c r="G16" s="489"/>
      <c r="H16" s="490"/>
      <c r="I16" s="519"/>
    </row>
    <row r="17" spans="1:11" s="151" customFormat="1" ht="15">
      <c r="A17" s="180"/>
      <c r="B17" s="181"/>
      <c r="C17" s="181"/>
      <c r="D17" s="181"/>
      <c r="E17" s="181"/>
      <c r="F17" s="182"/>
      <c r="G17" s="456" t="s">
        <v>25</v>
      </c>
      <c r="H17" s="486"/>
      <c r="I17" s="517">
        <f>SUM(I12:I16)</f>
        <v>446.6</v>
      </c>
    </row>
    <row r="18" spans="1:11" s="151" customFormat="1" ht="15">
      <c r="A18" s="183"/>
      <c r="B18" s="184"/>
      <c r="C18" s="184"/>
      <c r="D18" s="184"/>
      <c r="E18" s="184"/>
      <c r="F18" s="170"/>
      <c r="G18" s="491"/>
      <c r="H18" s="490"/>
      <c r="I18" s="519"/>
    </row>
    <row r="19" spans="1:11" s="151" customFormat="1" ht="15">
      <c r="A19" s="461" t="s">
        <v>26</v>
      </c>
      <c r="B19" s="462"/>
      <c r="C19" s="209" t="s">
        <v>2</v>
      </c>
      <c r="D19" s="209" t="s">
        <v>19</v>
      </c>
      <c r="E19" s="462" t="s">
        <v>7</v>
      </c>
      <c r="F19" s="462"/>
      <c r="G19" s="462" t="s">
        <v>20</v>
      </c>
      <c r="H19" s="462"/>
      <c r="I19" s="211" t="s">
        <v>21</v>
      </c>
    </row>
    <row r="20" spans="1:11" s="151" customFormat="1" ht="15">
      <c r="A20" s="545" t="s">
        <v>45</v>
      </c>
      <c r="B20" s="486"/>
      <c r="C20" s="546" t="s">
        <v>46</v>
      </c>
      <c r="D20" s="504" t="s">
        <v>29</v>
      </c>
      <c r="E20" s="508">
        <v>1.2400793999999999</v>
      </c>
      <c r="F20" s="509"/>
      <c r="G20" s="469">
        <v>30.99</v>
      </c>
      <c r="H20" s="470"/>
      <c r="I20" s="517">
        <f>TRUNC(G20*E20,2)</f>
        <v>38.43</v>
      </c>
    </row>
    <row r="21" spans="1:11" s="151" customFormat="1" ht="15">
      <c r="A21" s="507"/>
      <c r="B21" s="490"/>
      <c r="C21" s="503"/>
      <c r="D21" s="503"/>
      <c r="E21" s="492"/>
      <c r="F21" s="493"/>
      <c r="G21" s="473"/>
      <c r="H21" s="474"/>
      <c r="I21" s="519"/>
    </row>
    <row r="22" spans="1:11" s="151" customFormat="1" ht="15">
      <c r="A22" s="506" t="s">
        <v>47</v>
      </c>
      <c r="B22" s="486"/>
      <c r="C22" s="546" t="s">
        <v>48</v>
      </c>
      <c r="D22" s="504" t="s">
        <v>29</v>
      </c>
      <c r="E22" s="508">
        <v>0.62003969999999997</v>
      </c>
      <c r="F22" s="509"/>
      <c r="G22" s="469">
        <v>22.66</v>
      </c>
      <c r="H22" s="470"/>
      <c r="I22" s="517">
        <f>TRUNC(G22*E22,2)</f>
        <v>14.05</v>
      </c>
    </row>
    <row r="23" spans="1:11" s="151" customFormat="1" ht="15">
      <c r="A23" s="507"/>
      <c r="B23" s="490"/>
      <c r="C23" s="503"/>
      <c r="D23" s="503"/>
      <c r="E23" s="492"/>
      <c r="F23" s="493"/>
      <c r="G23" s="473"/>
      <c r="H23" s="474"/>
      <c r="I23" s="519"/>
    </row>
    <row r="24" spans="1:11" s="151" customFormat="1" ht="15">
      <c r="A24" s="545"/>
      <c r="B24" s="486"/>
      <c r="C24" s="546"/>
      <c r="D24" s="546"/>
      <c r="E24" s="508"/>
      <c r="F24" s="509"/>
      <c r="G24" s="469"/>
      <c r="H24" s="470"/>
      <c r="I24" s="517"/>
    </row>
    <row r="25" spans="1:11" s="151" customFormat="1" ht="15">
      <c r="A25" s="507"/>
      <c r="B25" s="490"/>
      <c r="C25" s="503"/>
      <c r="D25" s="503"/>
      <c r="E25" s="492"/>
      <c r="F25" s="493"/>
      <c r="G25" s="473"/>
      <c r="H25" s="474"/>
      <c r="I25" s="519"/>
    </row>
    <row r="26" spans="1:11" s="151" customFormat="1" ht="15">
      <c r="A26" s="186"/>
      <c r="B26" s="187"/>
      <c r="C26" s="187"/>
      <c r="D26" s="187"/>
      <c r="E26" s="187"/>
      <c r="F26" s="187"/>
      <c r="G26" s="485" t="s">
        <v>30</v>
      </c>
      <c r="H26" s="486"/>
      <c r="I26" s="520">
        <f>SUM(I20:I23)</f>
        <v>52.480000000000004</v>
      </c>
    </row>
    <row r="27" spans="1:11" s="151" customFormat="1" ht="15">
      <c r="A27" s="183"/>
      <c r="B27" s="184"/>
      <c r="C27" s="184"/>
      <c r="D27" s="184"/>
      <c r="E27" s="184"/>
      <c r="F27" s="184"/>
      <c r="G27" s="489"/>
      <c r="H27" s="490"/>
      <c r="I27" s="521"/>
    </row>
    <row r="28" spans="1:11" s="151" customFormat="1" ht="15.75" thickBot="1">
      <c r="A28" s="188"/>
      <c r="B28" s="189"/>
      <c r="C28" s="189"/>
      <c r="D28" s="547" t="s">
        <v>31</v>
      </c>
      <c r="E28" s="547"/>
      <c r="F28" s="547"/>
      <c r="G28" s="547"/>
      <c r="H28" s="548"/>
      <c r="I28" s="207">
        <f>ROUND(I26+I17+I9,2)</f>
        <v>499.08</v>
      </c>
    </row>
    <row r="29" spans="1:11" s="151" customFormat="1" ht="15.75" thickBot="1"/>
    <row r="30" spans="1:11" s="151" customFormat="1" ht="15">
      <c r="C30" s="357" t="s">
        <v>618</v>
      </c>
      <c r="D30" s="283" t="s">
        <v>545</v>
      </c>
      <c r="E30" s="283" t="s">
        <v>546</v>
      </c>
      <c r="F30" s="283" t="s">
        <v>543</v>
      </c>
      <c r="G30" s="283" t="s">
        <v>542</v>
      </c>
      <c r="H30" s="226" t="s">
        <v>382</v>
      </c>
    </row>
    <row r="31" spans="1:11" s="151" customFormat="1" ht="15.75" thickBot="1">
      <c r="C31" s="292" t="s">
        <v>619</v>
      </c>
      <c r="D31" s="296">
        <v>12385.51</v>
      </c>
      <c r="E31" s="296">
        <f>D31/40</f>
        <v>309.63774999999998</v>
      </c>
      <c r="F31" s="228">
        <v>5478.69</v>
      </c>
      <c r="G31" s="228">
        <f>F31/40</f>
        <v>136.96724999999998</v>
      </c>
      <c r="H31" s="229">
        <f>E31+G31</f>
        <v>446.60499999999996</v>
      </c>
    </row>
    <row r="32" spans="1:11" s="151" customFormat="1" ht="15.75" thickBot="1">
      <c r="A32"/>
      <c r="B32"/>
      <c r="C32" s="234"/>
      <c r="D32" s="235"/>
      <c r="E32" s="235"/>
      <c r="F32" s="235"/>
      <c r="G32" s="294" t="s">
        <v>541</v>
      </c>
      <c r="H32" s="293">
        <f>H31</f>
        <v>446.60499999999996</v>
      </c>
      <c r="I32"/>
      <c r="J32" s="295"/>
      <c r="K32"/>
    </row>
    <row r="33" spans="1:11" s="151" customFormat="1" ht="15">
      <c r="A33"/>
      <c r="B33"/>
      <c r="C33"/>
      <c r="D33" s="297"/>
      <c r="E33"/>
      <c r="F33"/>
      <c r="G33"/>
      <c r="H33"/>
      <c r="I33"/>
      <c r="J33"/>
      <c r="K33"/>
    </row>
  </sheetData>
  <mergeCells count="47">
    <mergeCell ref="D28:H28"/>
    <mergeCell ref="I22:I23"/>
    <mergeCell ref="I26:I27"/>
    <mergeCell ref="A12:B13"/>
    <mergeCell ref="E12:F13"/>
    <mergeCell ref="G12:H13"/>
    <mergeCell ref="A14:B16"/>
    <mergeCell ref="E14:F16"/>
    <mergeCell ref="G14:H16"/>
    <mergeCell ref="G17:H18"/>
    <mergeCell ref="A20:B21"/>
    <mergeCell ref="E20:F21"/>
    <mergeCell ref="G20:H21"/>
    <mergeCell ref="A22:B23"/>
    <mergeCell ref="I12:I13"/>
    <mergeCell ref="I14:I16"/>
    <mergeCell ref="I17:I18"/>
    <mergeCell ref="I20:I21"/>
    <mergeCell ref="B1:B2"/>
    <mergeCell ref="C12:C13"/>
    <mergeCell ref="C14:C16"/>
    <mergeCell ref="C20:C21"/>
    <mergeCell ref="H3:I3"/>
    <mergeCell ref="F4:G4"/>
    <mergeCell ref="F5:G5"/>
    <mergeCell ref="H5:I5"/>
    <mergeCell ref="F6:G6"/>
    <mergeCell ref="E22:F23"/>
    <mergeCell ref="G22:H23"/>
    <mergeCell ref="G26:H27"/>
    <mergeCell ref="A11:B11"/>
    <mergeCell ref="E11:F11"/>
    <mergeCell ref="G11:H11"/>
    <mergeCell ref="A19:B19"/>
    <mergeCell ref="E19:F19"/>
    <mergeCell ref="G19:H19"/>
    <mergeCell ref="C22:C23"/>
    <mergeCell ref="D12:D13"/>
    <mergeCell ref="D14:D16"/>
    <mergeCell ref="D20:D21"/>
    <mergeCell ref="D22:D23"/>
    <mergeCell ref="I24:I25"/>
    <mergeCell ref="A24:B25"/>
    <mergeCell ref="C24:C25"/>
    <mergeCell ref="D24:D25"/>
    <mergeCell ref="E24:F25"/>
    <mergeCell ref="G24:H25"/>
  </mergeCells>
  <pageMargins left="0.23622047244094491" right="0.23622047244094491" top="0.74803149606299213" bottom="0.74803149606299213" header="0.31496062992125984" footer="0.31496062992125984"/>
  <pageSetup paperSize="9" scale="55" fitToHeight="0" orientation="portrait" r:id="rId1"/>
  <headerFooter>
    <oddHeader>&amp;L&amp;"Arial,Negrito"&amp;18
COMP.03</oddHeader>
    <oddFooter>&amp;R&amp;14&amp;P/&amp;N</oddFooter>
  </headerFooter>
  <rowBreaks count="4" manualBreakCount="4">
    <brk id="73" max="8" man="1"/>
    <brk id="154" max="8" man="1"/>
    <brk id="231" max="8" man="1"/>
    <brk id="311"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49"/>
  <sheetViews>
    <sheetView view="pageBreakPreview" topLeftCell="A4" zoomScale="123" zoomScaleNormal="70" zoomScaleSheetLayoutView="123" workbookViewId="0">
      <selection activeCell="A16" sqref="A16:B18"/>
    </sheetView>
  </sheetViews>
  <sheetFormatPr defaultColWidth="9" defaultRowHeight="15"/>
  <cols>
    <col min="1" max="1" width="14.85546875" style="151" customWidth="1"/>
    <col min="2" max="2" width="52.42578125" style="151" customWidth="1"/>
    <col min="3" max="3" width="14.42578125" style="151" customWidth="1"/>
    <col min="4" max="4" width="8.42578125" style="151" customWidth="1"/>
    <col min="5" max="5" width="11.5703125" style="151" customWidth="1"/>
    <col min="6" max="6" width="9.85546875" style="151" customWidth="1"/>
    <col min="7" max="7" width="8.85546875" style="151" customWidth="1"/>
    <col min="8" max="8" width="5" style="151" customWidth="1"/>
    <col min="9" max="9" width="10.140625" style="151" customWidth="1"/>
    <col min="10" max="16384" width="9" style="151"/>
  </cols>
  <sheetData>
    <row r="1" spans="1:9" ht="31.5" customHeight="1">
      <c r="A1" s="152" t="s">
        <v>0</v>
      </c>
      <c r="B1" s="495" t="s">
        <v>49</v>
      </c>
      <c r="C1" s="153"/>
      <c r="D1" s="153"/>
      <c r="E1" s="153"/>
      <c r="F1" s="153"/>
      <c r="G1" s="153"/>
      <c r="H1" s="153"/>
      <c r="I1" s="198"/>
    </row>
    <row r="2" spans="1:9" ht="30" customHeight="1">
      <c r="A2" s="154"/>
      <c r="B2" s="496"/>
      <c r="C2" s="155" t="s">
        <v>627</v>
      </c>
      <c r="D2" s="156"/>
      <c r="E2" s="155"/>
      <c r="F2" s="155"/>
      <c r="G2" s="156"/>
      <c r="H2" s="157"/>
      <c r="I2" s="199"/>
    </row>
    <row r="3" spans="1:9" ht="30">
      <c r="A3" s="158" t="s">
        <v>1</v>
      </c>
      <c r="B3" s="159" t="s">
        <v>2</v>
      </c>
      <c r="C3" s="160" t="s">
        <v>3</v>
      </c>
      <c r="D3" s="160" t="s">
        <v>4</v>
      </c>
      <c r="E3" s="161" t="s">
        <v>5</v>
      </c>
      <c r="F3" s="162" t="s">
        <v>6</v>
      </c>
      <c r="G3" s="161" t="s">
        <v>7</v>
      </c>
      <c r="H3" s="453" t="s">
        <v>8</v>
      </c>
      <c r="I3" s="454"/>
    </row>
    <row r="4" spans="1:9">
      <c r="A4" s="163"/>
      <c r="B4" s="164"/>
      <c r="F4" s="455" t="s">
        <v>9</v>
      </c>
      <c r="G4" s="455"/>
      <c r="H4" s="165">
        <v>0</v>
      </c>
      <c r="I4" s="200"/>
    </row>
    <row r="5" spans="1:9" ht="30">
      <c r="A5" s="166" t="s">
        <v>10</v>
      </c>
      <c r="B5" s="167" t="s">
        <v>2</v>
      </c>
      <c r="C5" s="168" t="s">
        <v>11</v>
      </c>
      <c r="D5" s="168" t="s">
        <v>12</v>
      </c>
      <c r="E5" s="169" t="s">
        <v>13</v>
      </c>
      <c r="F5" s="456" t="s">
        <v>7</v>
      </c>
      <c r="G5" s="456"/>
      <c r="H5" s="457" t="s">
        <v>8</v>
      </c>
      <c r="I5" s="458"/>
    </row>
    <row r="6" spans="1:9">
      <c r="A6" s="163"/>
      <c r="B6" s="164"/>
      <c r="F6" s="455" t="s">
        <v>14</v>
      </c>
      <c r="G6" s="455"/>
      <c r="H6" s="165">
        <v>0</v>
      </c>
      <c r="I6" s="200"/>
    </row>
    <row r="7" spans="1:9">
      <c r="A7" s="163"/>
      <c r="B7" s="164"/>
      <c r="C7" s="151" t="s">
        <v>15</v>
      </c>
      <c r="I7" s="200"/>
    </row>
    <row r="8" spans="1:9">
      <c r="A8" s="163"/>
      <c r="B8" s="164"/>
      <c r="C8" s="151" t="s">
        <v>16</v>
      </c>
      <c r="I8" s="200"/>
    </row>
    <row r="9" spans="1:9">
      <c r="A9" s="163"/>
      <c r="B9" s="164"/>
      <c r="C9" s="151" t="s">
        <v>17</v>
      </c>
      <c r="I9" s="201">
        <v>0</v>
      </c>
    </row>
    <row r="10" spans="1:9">
      <c r="A10" s="163"/>
      <c r="B10" s="170"/>
      <c r="I10" s="200"/>
    </row>
    <row r="11" spans="1:9">
      <c r="A11" s="550" t="s">
        <v>18</v>
      </c>
      <c r="B11" s="551"/>
      <c r="C11" s="171" t="s">
        <v>2</v>
      </c>
      <c r="D11" s="171" t="s">
        <v>19</v>
      </c>
      <c r="E11" s="552" t="s">
        <v>7</v>
      </c>
      <c r="F11" s="553"/>
      <c r="G11" s="552" t="s">
        <v>20</v>
      </c>
      <c r="H11" s="553"/>
      <c r="I11" s="202" t="s">
        <v>21</v>
      </c>
    </row>
    <row r="12" spans="1:9" ht="15" customHeight="1">
      <c r="A12" s="549" t="s">
        <v>628</v>
      </c>
      <c r="B12" s="511"/>
      <c r="C12" s="497" t="s">
        <v>377</v>
      </c>
      <c r="D12" s="504" t="s">
        <v>51</v>
      </c>
      <c r="E12" s="463">
        <v>2</v>
      </c>
      <c r="F12" s="464"/>
      <c r="G12" s="469">
        <v>19.420000000000002</v>
      </c>
      <c r="H12" s="470"/>
      <c r="I12" s="517">
        <f>TRUNC(G12*E12,2)</f>
        <v>38.840000000000003</v>
      </c>
    </row>
    <row r="13" spans="1:9">
      <c r="A13" s="512"/>
      <c r="B13" s="513"/>
      <c r="C13" s="498"/>
      <c r="D13" s="505"/>
      <c r="E13" s="465"/>
      <c r="F13" s="466"/>
      <c r="G13" s="471"/>
      <c r="H13" s="472"/>
      <c r="I13" s="518"/>
    </row>
    <row r="14" spans="1:9">
      <c r="A14" s="514"/>
      <c r="B14" s="515"/>
      <c r="C14" s="499"/>
      <c r="D14" s="503"/>
      <c r="E14" s="467"/>
      <c r="F14" s="468"/>
      <c r="G14" s="473"/>
      <c r="H14" s="474"/>
      <c r="I14" s="519"/>
    </row>
    <row r="15" spans="1:9">
      <c r="A15" s="214"/>
      <c r="B15" s="215"/>
      <c r="C15" s="212"/>
      <c r="D15" s="172"/>
      <c r="E15" s="216"/>
      <c r="F15" s="217"/>
      <c r="G15" s="218"/>
      <c r="H15" s="219"/>
      <c r="I15" s="213"/>
    </row>
    <row r="16" spans="1:9" ht="15" customHeight="1">
      <c r="A16" s="510" t="s">
        <v>50</v>
      </c>
      <c r="B16" s="511"/>
      <c r="C16" s="497" t="s">
        <v>378</v>
      </c>
      <c r="D16" s="504" t="s">
        <v>51</v>
      </c>
      <c r="E16" s="463">
        <v>0.66666999999999998</v>
      </c>
      <c r="F16" s="464"/>
      <c r="G16" s="469">
        <v>50.97</v>
      </c>
      <c r="H16" s="470"/>
      <c r="I16" s="517">
        <f>TRUNC(G16*E16,2)</f>
        <v>33.979999999999997</v>
      </c>
    </row>
    <row r="17" spans="1:9">
      <c r="A17" s="512"/>
      <c r="B17" s="513"/>
      <c r="C17" s="498"/>
      <c r="D17" s="505"/>
      <c r="E17" s="465"/>
      <c r="F17" s="466"/>
      <c r="G17" s="471"/>
      <c r="H17" s="472"/>
      <c r="I17" s="518"/>
    </row>
    <row r="18" spans="1:9">
      <c r="A18" s="514"/>
      <c r="B18" s="515"/>
      <c r="C18" s="499"/>
      <c r="D18" s="503"/>
      <c r="E18" s="467"/>
      <c r="F18" s="468"/>
      <c r="G18" s="473"/>
      <c r="H18" s="474"/>
      <c r="I18" s="519"/>
    </row>
    <row r="19" spans="1:9">
      <c r="A19" s="163"/>
      <c r="B19" s="164"/>
      <c r="C19" s="174"/>
      <c r="D19" s="175"/>
      <c r="E19" s="176"/>
      <c r="F19" s="177"/>
      <c r="G19" s="178"/>
      <c r="H19" s="159"/>
      <c r="I19" s="204"/>
    </row>
    <row r="20" spans="1:9" ht="15" customHeight="1">
      <c r="A20" s="510" t="s">
        <v>52</v>
      </c>
      <c r="B20" s="511"/>
      <c r="C20" s="497">
        <v>40568</v>
      </c>
      <c r="D20" s="504" t="s">
        <v>53</v>
      </c>
      <c r="E20" s="463">
        <v>0.03</v>
      </c>
      <c r="F20" s="464"/>
      <c r="G20" s="469">
        <v>17.7</v>
      </c>
      <c r="H20" s="470"/>
      <c r="I20" s="517">
        <f>TRUNC(G20*E20,2)</f>
        <v>0.53</v>
      </c>
    </row>
    <row r="21" spans="1:9">
      <c r="A21" s="512"/>
      <c r="B21" s="513"/>
      <c r="C21" s="498"/>
      <c r="D21" s="505"/>
      <c r="E21" s="465"/>
      <c r="F21" s="466"/>
      <c r="G21" s="471"/>
      <c r="H21" s="472"/>
      <c r="I21" s="518"/>
    </row>
    <row r="22" spans="1:9">
      <c r="A22" s="514"/>
      <c r="B22" s="515"/>
      <c r="C22" s="499"/>
      <c r="D22" s="503"/>
      <c r="E22" s="467"/>
      <c r="F22" s="468"/>
      <c r="G22" s="473"/>
      <c r="H22" s="474"/>
      <c r="I22" s="519"/>
    </row>
    <row r="23" spans="1:9">
      <c r="A23" s="163"/>
      <c r="B23" s="164"/>
      <c r="C23" s="174"/>
      <c r="D23" s="175"/>
      <c r="E23" s="176"/>
      <c r="F23" s="177"/>
      <c r="G23" s="178"/>
      <c r="H23" s="159"/>
      <c r="I23" s="205"/>
    </row>
    <row r="24" spans="1:9" ht="15" customHeight="1">
      <c r="A24" s="510" t="s">
        <v>54</v>
      </c>
      <c r="B24" s="511"/>
      <c r="C24" s="497">
        <v>88239</v>
      </c>
      <c r="D24" s="504" t="s">
        <v>55</v>
      </c>
      <c r="E24" s="463">
        <v>6.5000000000000002E-2</v>
      </c>
      <c r="F24" s="464"/>
      <c r="G24" s="469">
        <v>24.85</v>
      </c>
      <c r="H24" s="470"/>
      <c r="I24" s="517">
        <f>TRUNC(G24*E24,2)</f>
        <v>1.61</v>
      </c>
    </row>
    <row r="25" spans="1:9">
      <c r="A25" s="512"/>
      <c r="B25" s="513"/>
      <c r="C25" s="498"/>
      <c r="D25" s="505"/>
      <c r="E25" s="465"/>
      <c r="F25" s="466"/>
      <c r="G25" s="471"/>
      <c r="H25" s="472"/>
      <c r="I25" s="518"/>
    </row>
    <row r="26" spans="1:9">
      <c r="A26" s="514"/>
      <c r="B26" s="515"/>
      <c r="C26" s="499"/>
      <c r="D26" s="503"/>
      <c r="E26" s="467"/>
      <c r="F26" s="468"/>
      <c r="G26" s="473"/>
      <c r="H26" s="474"/>
      <c r="I26" s="519"/>
    </row>
    <row r="27" spans="1:9">
      <c r="A27" s="163"/>
      <c r="B27" s="164"/>
      <c r="C27" s="174"/>
      <c r="D27" s="175"/>
      <c r="E27" s="176"/>
      <c r="F27" s="177"/>
      <c r="G27" s="178"/>
      <c r="H27" s="159"/>
      <c r="I27" s="205"/>
    </row>
    <row r="28" spans="1:9" ht="15" customHeight="1">
      <c r="A28" s="510" t="s">
        <v>56</v>
      </c>
      <c r="B28" s="511"/>
      <c r="C28" s="497">
        <v>88262</v>
      </c>
      <c r="D28" s="504" t="s">
        <v>55</v>
      </c>
      <c r="E28" s="463">
        <v>0.11799999999999999</v>
      </c>
      <c r="F28" s="464"/>
      <c r="G28" s="469">
        <v>30.75</v>
      </c>
      <c r="H28" s="470"/>
      <c r="I28" s="517">
        <f>TRUNC(G28*E28,2)</f>
        <v>3.62</v>
      </c>
    </row>
    <row r="29" spans="1:9">
      <c r="A29" s="512"/>
      <c r="B29" s="513"/>
      <c r="C29" s="498"/>
      <c r="D29" s="505"/>
      <c r="E29" s="465"/>
      <c r="F29" s="466"/>
      <c r="G29" s="471"/>
      <c r="H29" s="472"/>
      <c r="I29" s="518"/>
    </row>
    <row r="30" spans="1:9">
      <c r="A30" s="514"/>
      <c r="B30" s="515"/>
      <c r="C30" s="499"/>
      <c r="D30" s="503"/>
      <c r="E30" s="467"/>
      <c r="F30" s="468"/>
      <c r="G30" s="473"/>
      <c r="H30" s="474"/>
      <c r="I30" s="519"/>
    </row>
    <row r="31" spans="1:9">
      <c r="A31" s="163"/>
      <c r="B31" s="164"/>
      <c r="C31" s="174"/>
      <c r="D31" s="175"/>
      <c r="E31" s="176"/>
      <c r="F31" s="177"/>
      <c r="G31" s="178"/>
      <c r="H31" s="159"/>
      <c r="I31" s="205"/>
    </row>
    <row r="32" spans="1:9" ht="15" customHeight="1">
      <c r="A32" s="510" t="s">
        <v>57</v>
      </c>
      <c r="B32" s="511"/>
      <c r="C32" s="497">
        <v>93281</v>
      </c>
      <c r="D32" s="504" t="s">
        <v>58</v>
      </c>
      <c r="E32" s="463">
        <v>4.5999999999999999E-3</v>
      </c>
      <c r="F32" s="464"/>
      <c r="G32" s="469">
        <v>28.81</v>
      </c>
      <c r="H32" s="470"/>
      <c r="I32" s="517">
        <f>TRUNC(G32*E32,2)</f>
        <v>0.13</v>
      </c>
    </row>
    <row r="33" spans="1:9">
      <c r="A33" s="512"/>
      <c r="B33" s="513"/>
      <c r="C33" s="498"/>
      <c r="D33" s="505"/>
      <c r="E33" s="465"/>
      <c r="F33" s="466"/>
      <c r="G33" s="471"/>
      <c r="H33" s="472"/>
      <c r="I33" s="518"/>
    </row>
    <row r="34" spans="1:9">
      <c r="A34" s="514"/>
      <c r="B34" s="515"/>
      <c r="C34" s="499"/>
      <c r="D34" s="503"/>
      <c r="E34" s="467"/>
      <c r="F34" s="468"/>
      <c r="G34" s="473"/>
      <c r="H34" s="474"/>
      <c r="I34" s="519"/>
    </row>
    <row r="35" spans="1:9">
      <c r="A35" s="163"/>
      <c r="C35" s="174"/>
      <c r="D35" s="175"/>
      <c r="E35" s="176"/>
      <c r="F35" s="177"/>
      <c r="G35" s="178"/>
      <c r="H35" s="159"/>
      <c r="I35" s="205"/>
    </row>
    <row r="36" spans="1:9" ht="15" customHeight="1">
      <c r="A36" s="510" t="s">
        <v>59</v>
      </c>
      <c r="B36" s="511"/>
      <c r="C36" s="497">
        <v>93282</v>
      </c>
      <c r="D36" s="504" t="s">
        <v>60</v>
      </c>
      <c r="E36" s="463">
        <v>6.4000000000000003E-3</v>
      </c>
      <c r="F36" s="464"/>
      <c r="G36" s="469">
        <v>27.8</v>
      </c>
      <c r="H36" s="470"/>
      <c r="I36" s="517">
        <f>TRUNC(G36*E36,2)</f>
        <v>0.17</v>
      </c>
    </row>
    <row r="37" spans="1:9">
      <c r="A37" s="512"/>
      <c r="B37" s="513"/>
      <c r="C37" s="498"/>
      <c r="D37" s="505"/>
      <c r="E37" s="465"/>
      <c r="F37" s="466"/>
      <c r="G37" s="471"/>
      <c r="H37" s="472"/>
      <c r="I37" s="518"/>
    </row>
    <row r="38" spans="1:9">
      <c r="A38" s="514"/>
      <c r="B38" s="515"/>
      <c r="C38" s="499"/>
      <c r="D38" s="503"/>
      <c r="E38" s="467"/>
      <c r="F38" s="468"/>
      <c r="G38" s="473"/>
      <c r="H38" s="474"/>
      <c r="I38" s="519"/>
    </row>
    <row r="39" spans="1:9">
      <c r="A39" s="163"/>
      <c r="C39" s="174"/>
      <c r="D39" s="175"/>
      <c r="E39" s="176"/>
      <c r="F39" s="177"/>
      <c r="G39" s="178"/>
      <c r="H39" s="159"/>
      <c r="I39" s="205"/>
    </row>
    <row r="40" spans="1:9">
      <c r="A40" s="479"/>
      <c r="B40" s="480"/>
      <c r="C40" s="179"/>
      <c r="D40" s="172"/>
      <c r="E40" s="483"/>
      <c r="F40" s="484"/>
      <c r="G40" s="489"/>
      <c r="H40" s="490"/>
      <c r="I40" s="203"/>
    </row>
    <row r="41" spans="1:9">
      <c r="A41" s="180"/>
      <c r="B41" s="181"/>
      <c r="C41" s="181"/>
      <c r="D41" s="181"/>
      <c r="E41" s="181"/>
      <c r="F41" s="182"/>
      <c r="G41" s="456" t="s">
        <v>25</v>
      </c>
      <c r="H41" s="486"/>
      <c r="I41" s="517">
        <f>SUM(I12:I38)</f>
        <v>78.88</v>
      </c>
    </row>
    <row r="42" spans="1:9">
      <c r="A42" s="183"/>
      <c r="B42" s="170"/>
      <c r="C42" s="184"/>
      <c r="D42" s="184"/>
      <c r="E42" s="184"/>
      <c r="F42" s="170"/>
      <c r="G42" s="491"/>
      <c r="H42" s="490"/>
      <c r="I42" s="519"/>
    </row>
    <row r="43" spans="1:9">
      <c r="A43" s="554" t="s">
        <v>26</v>
      </c>
      <c r="B43" s="555"/>
      <c r="C43" s="222" t="s">
        <v>2</v>
      </c>
      <c r="D43" s="222" t="s">
        <v>19</v>
      </c>
      <c r="E43" s="555" t="s">
        <v>7</v>
      </c>
      <c r="F43" s="555"/>
      <c r="G43" s="555" t="s">
        <v>20</v>
      </c>
      <c r="H43" s="555"/>
      <c r="I43" s="223" t="s">
        <v>21</v>
      </c>
    </row>
    <row r="44" spans="1:9">
      <c r="A44" s="506"/>
      <c r="B44" s="486"/>
      <c r="C44" s="504"/>
      <c r="D44" s="504"/>
      <c r="E44" s="508"/>
      <c r="F44" s="509"/>
      <c r="G44" s="469"/>
      <c r="H44" s="470"/>
      <c r="I44" s="517">
        <f>TRUNC(G44*E44,2)</f>
        <v>0</v>
      </c>
    </row>
    <row r="45" spans="1:9">
      <c r="A45" s="507"/>
      <c r="B45" s="490"/>
      <c r="C45" s="503"/>
      <c r="D45" s="503"/>
      <c r="E45" s="492"/>
      <c r="F45" s="493"/>
      <c r="G45" s="473"/>
      <c r="H45" s="474"/>
      <c r="I45" s="519"/>
    </row>
    <row r="46" spans="1:9">
      <c r="A46" s="542"/>
      <c r="B46" s="543"/>
      <c r="C46" s="173"/>
      <c r="D46" s="173"/>
      <c r="E46" s="492"/>
      <c r="F46" s="493"/>
      <c r="G46" s="489"/>
      <c r="H46" s="490"/>
      <c r="I46" s="203"/>
    </row>
    <row r="47" spans="1:9">
      <c r="A47" s="186"/>
      <c r="B47" s="187"/>
      <c r="C47" s="187"/>
      <c r="D47" s="187"/>
      <c r="E47" s="187"/>
      <c r="F47" s="187"/>
      <c r="G47" s="485" t="s">
        <v>30</v>
      </c>
      <c r="H47" s="486"/>
      <c r="I47" s="520">
        <f>SUM(I44:I46)</f>
        <v>0</v>
      </c>
    </row>
    <row r="48" spans="1:9">
      <c r="A48" s="183"/>
      <c r="B48" s="184"/>
      <c r="C48" s="184"/>
      <c r="D48" s="184"/>
      <c r="E48" s="184"/>
      <c r="F48" s="184"/>
      <c r="G48" s="489"/>
      <c r="H48" s="490"/>
      <c r="I48" s="521"/>
    </row>
    <row r="49" spans="1:9">
      <c r="A49" s="188"/>
      <c r="B49" s="189"/>
      <c r="C49" s="189"/>
      <c r="D49" s="494" t="s">
        <v>31</v>
      </c>
      <c r="E49" s="494"/>
      <c r="F49" s="494"/>
      <c r="G49" s="494"/>
      <c r="H49" s="494"/>
      <c r="I49" s="207">
        <f>ROUND(I47+I41+I9,2)</f>
        <v>78.88</v>
      </c>
    </row>
  </sheetData>
  <mergeCells count="71">
    <mergeCell ref="A36:B38"/>
    <mergeCell ref="E36:F38"/>
    <mergeCell ref="G36:H38"/>
    <mergeCell ref="E28:F30"/>
    <mergeCell ref="G28:H30"/>
    <mergeCell ref="A32:B34"/>
    <mergeCell ref="E32:F34"/>
    <mergeCell ref="G32:H34"/>
    <mergeCell ref="I36:I38"/>
    <mergeCell ref="I41:I42"/>
    <mergeCell ref="I44:I45"/>
    <mergeCell ref="I47:I48"/>
    <mergeCell ref="G41:H42"/>
    <mergeCell ref="G44:H45"/>
    <mergeCell ref="G47:H48"/>
    <mergeCell ref="I16:I18"/>
    <mergeCell ref="I20:I22"/>
    <mergeCell ref="I24:I26"/>
    <mergeCell ref="I28:I30"/>
    <mergeCell ref="I32:I34"/>
    <mergeCell ref="D49:H49"/>
    <mergeCell ref="B1:B2"/>
    <mergeCell ref="C16:C18"/>
    <mergeCell ref="C20:C22"/>
    <mergeCell ref="C24:C26"/>
    <mergeCell ref="C28:C30"/>
    <mergeCell ref="C32:C34"/>
    <mergeCell ref="C36:C38"/>
    <mergeCell ref="C44:C45"/>
    <mergeCell ref="D16:D18"/>
    <mergeCell ref="D20:D22"/>
    <mergeCell ref="D24:D26"/>
    <mergeCell ref="D28:D30"/>
    <mergeCell ref="D32:D34"/>
    <mergeCell ref="D36:D38"/>
    <mergeCell ref="D44:D45"/>
    <mergeCell ref="A43:B43"/>
    <mergeCell ref="E43:F43"/>
    <mergeCell ref="G43:H43"/>
    <mergeCell ref="A46:B46"/>
    <mergeCell ref="E46:F46"/>
    <mergeCell ref="G46:H46"/>
    <mergeCell ref="A44:B45"/>
    <mergeCell ref="E44:F45"/>
    <mergeCell ref="A11:B11"/>
    <mergeCell ref="E11:F11"/>
    <mergeCell ref="G11:H11"/>
    <mergeCell ref="A40:B40"/>
    <mergeCell ref="E40:F40"/>
    <mergeCell ref="G40:H40"/>
    <mergeCell ref="A16:B18"/>
    <mergeCell ref="E16:F18"/>
    <mergeCell ref="G16:H18"/>
    <mergeCell ref="A20:B22"/>
    <mergeCell ref="E20:F22"/>
    <mergeCell ref="G20:H22"/>
    <mergeCell ref="A24:B26"/>
    <mergeCell ref="E24:F26"/>
    <mergeCell ref="G24:H26"/>
    <mergeCell ref="A28:B30"/>
    <mergeCell ref="H3:I3"/>
    <mergeCell ref="F4:G4"/>
    <mergeCell ref="F5:G5"/>
    <mergeCell ref="H5:I5"/>
    <mergeCell ref="F6:G6"/>
    <mergeCell ref="I12:I14"/>
    <mergeCell ref="A12:B14"/>
    <mergeCell ref="C12:C14"/>
    <mergeCell ref="D12:D14"/>
    <mergeCell ref="E12:F14"/>
    <mergeCell ref="G12:H14"/>
  </mergeCells>
  <pageMargins left="0.23622047244094491" right="0.23622047244094491" top="0.74803149606299213" bottom="0.74803149606299213" header="0.31496062992125984" footer="0.31496062992125984"/>
  <pageSetup paperSize="9" scale="74" fitToHeight="0" orientation="portrait" verticalDpi="0" r:id="rId1"/>
  <headerFooter>
    <oddHeader>&amp;L&amp;"Arial,Negrito"&amp;18
COMP.04</oddHeader>
    <oddFooter xml:space="preserve">&amp;R&amp;14&amp;P/&amp;N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35"/>
  <sheetViews>
    <sheetView view="pageBreakPreview" topLeftCell="A41" zoomScale="113" zoomScaleNormal="100" zoomScaleSheetLayoutView="113" workbookViewId="0">
      <selection activeCell="T58" sqref="T58"/>
    </sheetView>
  </sheetViews>
  <sheetFormatPr defaultColWidth="9" defaultRowHeight="15"/>
  <cols>
    <col min="1" max="1" width="14.85546875" style="151" customWidth="1"/>
    <col min="2" max="2" width="52.42578125" style="151" customWidth="1"/>
    <col min="3" max="3" width="14.42578125" style="151" customWidth="1"/>
    <col min="4" max="4" width="11.85546875" style="151" customWidth="1"/>
    <col min="5" max="5" width="11.5703125" style="151" customWidth="1"/>
    <col min="6" max="7" width="11.140625" style="151" customWidth="1"/>
    <col min="8" max="8" width="6" style="151" customWidth="1"/>
    <col min="9" max="9" width="12.140625" style="151" customWidth="1"/>
    <col min="10" max="16384" width="9" style="151"/>
  </cols>
  <sheetData>
    <row r="1" spans="1:9" ht="31.5" customHeight="1">
      <c r="A1" s="152" t="s">
        <v>0</v>
      </c>
      <c r="B1" s="495" t="s">
        <v>61</v>
      </c>
      <c r="C1" s="153"/>
      <c r="D1" s="153"/>
      <c r="E1" s="153"/>
      <c r="F1" s="153"/>
      <c r="G1" s="153"/>
      <c r="H1" s="153"/>
      <c r="I1" s="198"/>
    </row>
    <row r="2" spans="1:9" ht="30" customHeight="1">
      <c r="A2" s="154"/>
      <c r="B2" s="496"/>
      <c r="C2" s="155" t="s">
        <v>547</v>
      </c>
      <c r="D2" s="156"/>
      <c r="E2" s="155"/>
      <c r="F2" s="155"/>
      <c r="G2" s="156"/>
      <c r="H2" s="157"/>
      <c r="I2" s="199"/>
    </row>
    <row r="3" spans="1:9">
      <c r="A3" s="158" t="s">
        <v>1</v>
      </c>
      <c r="B3" s="159" t="s">
        <v>2</v>
      </c>
      <c r="C3" s="160" t="s">
        <v>3</v>
      </c>
      <c r="D3" s="160" t="s">
        <v>4</v>
      </c>
      <c r="E3" s="161" t="s">
        <v>5</v>
      </c>
      <c r="F3" s="162" t="s">
        <v>6</v>
      </c>
      <c r="G3" s="161" t="s">
        <v>7</v>
      </c>
      <c r="H3" s="453" t="s">
        <v>8</v>
      </c>
      <c r="I3" s="454"/>
    </row>
    <row r="4" spans="1:9">
      <c r="A4" s="163"/>
      <c r="B4" s="164"/>
      <c r="F4" s="455" t="s">
        <v>9</v>
      </c>
      <c r="G4" s="455"/>
      <c r="H4" s="165">
        <v>0</v>
      </c>
      <c r="I4" s="200"/>
    </row>
    <row r="5" spans="1:9" ht="30">
      <c r="A5" s="166" t="s">
        <v>10</v>
      </c>
      <c r="B5" s="167" t="s">
        <v>2</v>
      </c>
      <c r="C5" s="168" t="s">
        <v>11</v>
      </c>
      <c r="D5" s="168" t="s">
        <v>12</v>
      </c>
      <c r="E5" s="169" t="s">
        <v>13</v>
      </c>
      <c r="F5" s="456" t="s">
        <v>7</v>
      </c>
      <c r="G5" s="456"/>
      <c r="H5" s="457" t="s">
        <v>8</v>
      </c>
      <c r="I5" s="458"/>
    </row>
    <row r="6" spans="1:9">
      <c r="A6" s="163"/>
      <c r="B6" s="164"/>
      <c r="F6" s="455" t="s">
        <v>14</v>
      </c>
      <c r="G6" s="455"/>
      <c r="H6" s="165">
        <v>0</v>
      </c>
      <c r="I6" s="200"/>
    </row>
    <row r="7" spans="1:9">
      <c r="A7" s="163"/>
      <c r="B7" s="164"/>
      <c r="C7" s="151" t="s">
        <v>15</v>
      </c>
      <c r="I7" s="200"/>
    </row>
    <row r="8" spans="1:9">
      <c r="A8" s="163"/>
      <c r="B8" s="164"/>
      <c r="C8" s="151" t="s">
        <v>16</v>
      </c>
      <c r="I8" s="200"/>
    </row>
    <row r="9" spans="1:9">
      <c r="A9" s="163"/>
      <c r="B9" s="164"/>
      <c r="C9" s="151" t="s">
        <v>17</v>
      </c>
      <c r="I9" s="201">
        <v>0</v>
      </c>
    </row>
    <row r="10" spans="1:9">
      <c r="A10" s="163"/>
      <c r="B10" s="170"/>
      <c r="I10" s="200"/>
    </row>
    <row r="11" spans="1:9">
      <c r="A11" s="564" t="s">
        <v>18</v>
      </c>
      <c r="B11" s="551"/>
      <c r="C11" s="171" t="s">
        <v>2</v>
      </c>
      <c r="D11" s="171" t="s">
        <v>19</v>
      </c>
      <c r="E11" s="552" t="s">
        <v>7</v>
      </c>
      <c r="F11" s="553"/>
      <c r="G11" s="552" t="s">
        <v>20</v>
      </c>
      <c r="H11" s="553"/>
      <c r="I11" s="202" t="s">
        <v>21</v>
      </c>
    </row>
    <row r="12" spans="1:9">
      <c r="A12" s="510" t="s">
        <v>62</v>
      </c>
      <c r="B12" s="511"/>
      <c r="C12" s="561" t="s">
        <v>63</v>
      </c>
      <c r="D12" s="562" t="s">
        <v>53</v>
      </c>
      <c r="E12" s="463">
        <v>0.01</v>
      </c>
      <c r="F12" s="464"/>
      <c r="G12" s="469">
        <v>76.94</v>
      </c>
      <c r="H12" s="470"/>
      <c r="I12" s="517">
        <f>TRUNC(G12*E12,2)</f>
        <v>0.76</v>
      </c>
    </row>
    <row r="13" spans="1:9">
      <c r="A13" s="512"/>
      <c r="B13" s="513"/>
      <c r="C13" s="498"/>
      <c r="D13" s="505"/>
      <c r="E13" s="465"/>
      <c r="F13" s="466"/>
      <c r="G13" s="471"/>
      <c r="H13" s="472"/>
      <c r="I13" s="518"/>
    </row>
    <row r="14" spans="1:9">
      <c r="A14" s="514"/>
      <c r="B14" s="515"/>
      <c r="C14" s="499"/>
      <c r="D14" s="503"/>
      <c r="E14" s="467"/>
      <c r="F14" s="468"/>
      <c r="G14" s="473"/>
      <c r="H14" s="474"/>
      <c r="I14" s="519"/>
    </row>
    <row r="15" spans="1:9">
      <c r="A15" s="163"/>
      <c r="B15" s="164"/>
      <c r="C15" s="174"/>
      <c r="D15" s="175"/>
      <c r="E15" s="176"/>
      <c r="F15" s="177"/>
      <c r="G15" s="178"/>
      <c r="H15" s="159"/>
      <c r="I15" s="204"/>
    </row>
    <row r="16" spans="1:9">
      <c r="A16" s="510" t="s">
        <v>64</v>
      </c>
      <c r="B16" s="511"/>
      <c r="C16" s="497" t="s">
        <v>43</v>
      </c>
      <c r="D16" s="562" t="s">
        <v>51</v>
      </c>
      <c r="E16" s="463">
        <v>2.5299999999999998</v>
      </c>
      <c r="F16" s="464"/>
      <c r="G16" s="469">
        <f>G34</f>
        <v>70.558750000000018</v>
      </c>
      <c r="H16" s="470"/>
      <c r="I16" s="517">
        <f>TRUNC(G16*E16,2)</f>
        <v>178.51</v>
      </c>
    </row>
    <row r="17" spans="1:9">
      <c r="A17" s="512"/>
      <c r="B17" s="513"/>
      <c r="C17" s="498"/>
      <c r="D17" s="505"/>
      <c r="E17" s="465"/>
      <c r="F17" s="466"/>
      <c r="G17" s="471"/>
      <c r="H17" s="472"/>
      <c r="I17" s="518"/>
    </row>
    <row r="18" spans="1:9">
      <c r="A18" s="514"/>
      <c r="B18" s="515"/>
      <c r="C18" s="499"/>
      <c r="D18" s="503"/>
      <c r="E18" s="467"/>
      <c r="F18" s="468"/>
      <c r="G18" s="473"/>
      <c r="H18" s="474"/>
      <c r="I18" s="519"/>
    </row>
    <row r="19" spans="1:9">
      <c r="A19" s="180"/>
      <c r="B19" s="181"/>
      <c r="C19" s="181"/>
      <c r="D19" s="181"/>
      <c r="E19" s="181"/>
      <c r="F19" s="182"/>
      <c r="G19" s="178"/>
      <c r="H19" s="159"/>
      <c r="I19" s="205"/>
    </row>
    <row r="20" spans="1:9">
      <c r="A20" s="180"/>
      <c r="B20" s="181"/>
      <c r="C20" s="181"/>
      <c r="D20" s="181"/>
      <c r="E20" s="181"/>
      <c r="F20" s="182"/>
      <c r="G20" s="456" t="s">
        <v>25</v>
      </c>
      <c r="H20" s="486"/>
      <c r="I20" s="517">
        <f>SUM(I12:I18)</f>
        <v>179.26999999999998</v>
      </c>
    </row>
    <row r="21" spans="1:9">
      <c r="A21" s="180"/>
      <c r="B21" s="181"/>
      <c r="C21" s="181"/>
      <c r="D21" s="181"/>
      <c r="E21" s="181"/>
      <c r="F21" s="182"/>
      <c r="G21" s="491"/>
      <c r="H21" s="490"/>
      <c r="I21" s="519"/>
    </row>
    <row r="22" spans="1:9">
      <c r="A22" s="550" t="s">
        <v>26</v>
      </c>
      <c r="B22" s="563"/>
      <c r="C22" s="185" t="s">
        <v>2</v>
      </c>
      <c r="D22" s="185" t="s">
        <v>19</v>
      </c>
      <c r="E22" s="563" t="s">
        <v>7</v>
      </c>
      <c r="F22" s="563"/>
      <c r="G22" s="563" t="s">
        <v>20</v>
      </c>
      <c r="H22" s="563"/>
      <c r="I22" s="206" t="s">
        <v>21</v>
      </c>
    </row>
    <row r="23" spans="1:9" ht="30" customHeight="1">
      <c r="A23" s="556" t="s">
        <v>65</v>
      </c>
      <c r="B23" s="556"/>
      <c r="C23" s="278" t="s">
        <v>66</v>
      </c>
      <c r="D23" s="279" t="s">
        <v>55</v>
      </c>
      <c r="E23" s="557">
        <v>1</v>
      </c>
      <c r="F23" s="558"/>
      <c r="G23" s="559">
        <v>24.49</v>
      </c>
      <c r="H23" s="560"/>
      <c r="I23" s="280">
        <f>TRUNC(G23*E23,2)</f>
        <v>24.49</v>
      </c>
    </row>
    <row r="24" spans="1:9" ht="30" customHeight="1">
      <c r="A24" s="556" t="s">
        <v>67</v>
      </c>
      <c r="B24" s="556"/>
      <c r="C24" s="278" t="s">
        <v>68</v>
      </c>
      <c r="D24" s="279" t="s">
        <v>55</v>
      </c>
      <c r="E24" s="557">
        <v>1</v>
      </c>
      <c r="F24" s="558"/>
      <c r="G24" s="559">
        <v>30.49</v>
      </c>
      <c r="H24" s="560"/>
      <c r="I24" s="280">
        <f>TRUNC(G24*E24,2)</f>
        <v>30.49</v>
      </c>
    </row>
    <row r="25" spans="1:9">
      <c r="A25" s="186"/>
      <c r="B25" s="187"/>
      <c r="C25" s="187"/>
      <c r="D25" s="187"/>
      <c r="E25" s="187"/>
      <c r="F25" s="187"/>
      <c r="G25" s="485" t="s">
        <v>30</v>
      </c>
      <c r="H25" s="486"/>
      <c r="I25" s="520">
        <f>SUM(I23:I24)</f>
        <v>54.98</v>
      </c>
    </row>
    <row r="26" spans="1:9">
      <c r="A26" s="183"/>
      <c r="B26" s="184"/>
      <c r="C26" s="184"/>
      <c r="D26" s="184"/>
      <c r="E26" s="184"/>
      <c r="F26" s="184"/>
      <c r="G26" s="489"/>
      <c r="H26" s="490"/>
      <c r="I26" s="521"/>
    </row>
    <row r="27" spans="1:9">
      <c r="A27" s="188"/>
      <c r="B27" s="189"/>
      <c r="C27" s="189"/>
      <c r="D27" s="494" t="s">
        <v>31</v>
      </c>
      <c r="E27" s="494"/>
      <c r="F27" s="494"/>
      <c r="G27" s="494"/>
      <c r="H27" s="494"/>
      <c r="I27" s="207">
        <f>ROUND(I25+I20+I9,2)</f>
        <v>234.25</v>
      </c>
    </row>
    <row r="28" spans="1:9" ht="15.75" thickBot="1"/>
    <row r="29" spans="1:9">
      <c r="A29" s="303" t="s">
        <v>69</v>
      </c>
      <c r="B29" s="190" t="s">
        <v>70</v>
      </c>
      <c r="C29" s="191" t="s">
        <v>71</v>
      </c>
      <c r="D29" s="191" t="s">
        <v>72</v>
      </c>
      <c r="E29" s="305" t="s">
        <v>552</v>
      </c>
      <c r="F29" s="306" t="s">
        <v>553</v>
      </c>
      <c r="G29" s="300" t="s">
        <v>541</v>
      </c>
    </row>
    <row r="30" spans="1:9">
      <c r="A30" s="180" t="s">
        <v>73</v>
      </c>
      <c r="B30" s="309" t="s">
        <v>556</v>
      </c>
      <c r="C30" s="193">
        <v>144.9</v>
      </c>
      <c r="D30" s="302">
        <f>C30/3</f>
        <v>48.300000000000004</v>
      </c>
      <c r="E30" s="193">
        <v>159</v>
      </c>
      <c r="F30" s="301">
        <f>E30/3</f>
        <v>53</v>
      </c>
      <c r="G30" s="299">
        <f>D30+F30</f>
        <v>101.30000000000001</v>
      </c>
    </row>
    <row r="31" spans="1:9">
      <c r="A31" s="311" t="s">
        <v>557</v>
      </c>
      <c r="B31" s="307" t="s">
        <v>558</v>
      </c>
      <c r="C31" s="193">
        <v>207</v>
      </c>
      <c r="D31" s="302">
        <f>C31/6</f>
        <v>34.5</v>
      </c>
      <c r="E31" s="193">
        <v>100</v>
      </c>
      <c r="F31" s="193">
        <f>E31/6</f>
        <v>16.666666666666668</v>
      </c>
      <c r="G31" s="299">
        <f t="shared" ref="G31:G33" si="0">D31+F31</f>
        <v>51.166666666666671</v>
      </c>
    </row>
    <row r="32" spans="1:9" ht="15.75" thickBot="1">
      <c r="A32" s="304" t="s">
        <v>74</v>
      </c>
      <c r="B32" s="309" t="s">
        <v>554</v>
      </c>
      <c r="C32" s="193">
        <v>394.35</v>
      </c>
      <c r="D32" s="302">
        <f>C32/6</f>
        <v>65.725000000000009</v>
      </c>
      <c r="E32" s="193">
        <v>0</v>
      </c>
      <c r="F32" s="193">
        <v>0</v>
      </c>
      <c r="G32" s="299">
        <f>D32+F32</f>
        <v>65.725000000000009</v>
      </c>
    </row>
    <row r="33" spans="1:7" ht="15.75" thickBot="1">
      <c r="A33" s="304" t="s">
        <v>74</v>
      </c>
      <c r="B33" s="310" t="s">
        <v>555</v>
      </c>
      <c r="C33" s="195">
        <v>384.26</v>
      </c>
      <c r="D33" s="308">
        <f>C33/6</f>
        <v>64.043333333333337</v>
      </c>
      <c r="E33" s="193">
        <v>0</v>
      </c>
      <c r="F33" s="312">
        <v>0</v>
      </c>
      <c r="G33" s="313">
        <f t="shared" si="0"/>
        <v>64.043333333333337</v>
      </c>
    </row>
    <row r="34" spans="1:7" ht="15.75" thickBot="1">
      <c r="C34" s="196" t="s">
        <v>75</v>
      </c>
      <c r="D34" s="197">
        <f>(D30+D31+D32+D33)/4</f>
        <v>53.142083333333346</v>
      </c>
      <c r="E34" s="197"/>
      <c r="F34" s="314" t="s">
        <v>263</v>
      </c>
      <c r="G34" s="315">
        <f>(G30+G31+G32+G33)/4</f>
        <v>70.558750000000018</v>
      </c>
    </row>
    <row r="35" spans="1:7">
      <c r="C35" s="196"/>
      <c r="D35" s="197"/>
    </row>
  </sheetData>
  <mergeCells count="35">
    <mergeCell ref="E16:F18"/>
    <mergeCell ref="G16:H18"/>
    <mergeCell ref="G20:H21"/>
    <mergeCell ref="G22:H22"/>
    <mergeCell ref="I12:I14"/>
    <mergeCell ref="I16:I18"/>
    <mergeCell ref="I20:I21"/>
    <mergeCell ref="G12:H14"/>
    <mergeCell ref="I25:I26"/>
    <mergeCell ref="D27:H27"/>
    <mergeCell ref="B1:B2"/>
    <mergeCell ref="C12:C14"/>
    <mergeCell ref="C16:C18"/>
    <mergeCell ref="D12:D14"/>
    <mergeCell ref="D16:D18"/>
    <mergeCell ref="G25:H26"/>
    <mergeCell ref="A22:B22"/>
    <mergeCell ref="A12:B14"/>
    <mergeCell ref="E12:F14"/>
    <mergeCell ref="A16:B18"/>
    <mergeCell ref="A11:B11"/>
    <mergeCell ref="E11:F11"/>
    <mergeCell ref="G11:H11"/>
    <mergeCell ref="E22:F22"/>
    <mergeCell ref="A23:B23"/>
    <mergeCell ref="A24:B24"/>
    <mergeCell ref="E23:F23"/>
    <mergeCell ref="G23:H23"/>
    <mergeCell ref="G24:H24"/>
    <mergeCell ref="E24:F24"/>
    <mergeCell ref="H3:I3"/>
    <mergeCell ref="F4:G4"/>
    <mergeCell ref="F5:G5"/>
    <mergeCell ref="H5:I5"/>
    <mergeCell ref="F6:G6"/>
  </mergeCells>
  <hyperlinks>
    <hyperlink ref="B30" r:id="rId1" location="ins_sr=eyJwcm9kdWN0SWQiOiI5MTk4NTkxNSJ9" xr:uid="{00000000-0004-0000-0400-000000000000}"/>
    <hyperlink ref="B33" r:id="rId2" xr:uid="{00000000-0004-0000-0400-000001000000}"/>
    <hyperlink ref="B32" display="https://produto.mercadolivre.com.br/MLB-5251916620-kit-6-cano-tubo-pvc-esgoto-branco-150mm-1-metro-hidraulico-_JM#polycard_client=search-nordic&amp;position=7&amp;search_layout=grid&amp;type=item&amp;tracking_id=9d87f096-ea14-459f-9271-01a521d3bebf&amp;wid=MLB5251916620&amp;sid=" xr:uid="{00000000-0004-0000-0400-000002000000}"/>
  </hyperlinks>
  <pageMargins left="0.23622047244094491" right="0.23622047244094491" top="0.74803149606299213" bottom="0.74803149606299213" header="0.31496062992125984" footer="0.31496062992125984"/>
  <pageSetup paperSize="9" scale="69" fitToHeight="0" orientation="portrait" verticalDpi="0" r:id="rId3"/>
  <headerFooter>
    <oddHeader>&amp;L&amp;"Arial,Negrito"&amp;18
COMP.05</oddHeader>
    <oddFooter>&amp;R&amp;14&amp;P/&amp;N</oddFooter>
  </headerFooter>
  <rowBreaks count="2" manualBreakCount="2">
    <brk id="35" max="8" man="1"/>
    <brk id="90" max="8"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8"/>
  <sheetViews>
    <sheetView view="pageBreakPreview" topLeftCell="B5" zoomScale="122" zoomScaleNormal="100" zoomScaleSheetLayoutView="122" workbookViewId="0">
      <selection activeCell="G20" sqref="G20:H22"/>
    </sheetView>
  </sheetViews>
  <sheetFormatPr defaultRowHeight="12.75"/>
  <cols>
    <col min="2" max="2" width="47.5703125" customWidth="1"/>
    <col min="3" max="3" width="16.5703125" customWidth="1"/>
    <col min="4" max="4" width="12.85546875" customWidth="1"/>
    <col min="5" max="5" width="13.5703125" customWidth="1"/>
    <col min="6" max="6" width="10.140625" customWidth="1"/>
    <col min="7" max="7" width="9.5703125" bestFit="1" customWidth="1"/>
    <col min="8" max="8" width="11.140625" customWidth="1"/>
    <col min="9" max="9" width="16" customWidth="1"/>
    <col min="11" max="11" width="15.28515625" customWidth="1"/>
    <col min="12" max="12" width="32.42578125" customWidth="1"/>
    <col min="13" max="13" width="13.28515625" customWidth="1"/>
    <col min="14" max="14" width="14" customWidth="1"/>
  </cols>
  <sheetData>
    <row r="1" spans="1:9" ht="37.5" customHeight="1">
      <c r="A1" s="152" t="s">
        <v>0</v>
      </c>
      <c r="B1" s="495" t="s">
        <v>388</v>
      </c>
      <c r="C1" s="153"/>
      <c r="D1" s="153"/>
      <c r="E1" s="153"/>
      <c r="F1" s="153"/>
      <c r="G1" s="153"/>
      <c r="H1" s="153"/>
      <c r="I1" s="198"/>
    </row>
    <row r="2" spans="1:9" ht="28.5" customHeight="1" thickBot="1">
      <c r="A2" s="154"/>
      <c r="B2" s="496"/>
      <c r="C2" s="155" t="s">
        <v>548</v>
      </c>
      <c r="D2" s="156"/>
      <c r="E2" s="155"/>
      <c r="F2" s="155"/>
      <c r="G2" s="156"/>
      <c r="H2" s="157"/>
      <c r="I2" s="199"/>
    </row>
    <row r="3" spans="1:9" ht="15">
      <c r="A3" s="158" t="s">
        <v>1</v>
      </c>
      <c r="B3" s="159" t="s">
        <v>2</v>
      </c>
      <c r="C3" s="160" t="s">
        <v>3</v>
      </c>
      <c r="D3" s="160" t="s">
        <v>4</v>
      </c>
      <c r="E3" s="161" t="s">
        <v>5</v>
      </c>
      <c r="F3" s="162" t="s">
        <v>6</v>
      </c>
      <c r="G3" s="161" t="s">
        <v>7</v>
      </c>
      <c r="H3" s="453" t="s">
        <v>8</v>
      </c>
      <c r="I3" s="454"/>
    </row>
    <row r="4" spans="1:9" ht="15">
      <c r="A4" s="163"/>
      <c r="B4" s="164"/>
      <c r="C4" s="151"/>
      <c r="D4" s="151"/>
      <c r="E4" s="151"/>
      <c r="F4" s="455" t="s">
        <v>9</v>
      </c>
      <c r="G4" s="455"/>
      <c r="H4" s="165">
        <v>0</v>
      </c>
      <c r="I4" s="200"/>
    </row>
    <row r="5" spans="1:9" ht="27.75" customHeight="1">
      <c r="A5" s="166" t="s">
        <v>10</v>
      </c>
      <c r="B5" s="167" t="s">
        <v>2</v>
      </c>
      <c r="C5" s="168" t="s">
        <v>11</v>
      </c>
      <c r="D5" s="168" t="s">
        <v>12</v>
      </c>
      <c r="E5" s="169" t="s">
        <v>13</v>
      </c>
      <c r="F5" s="456" t="s">
        <v>7</v>
      </c>
      <c r="G5" s="456"/>
      <c r="H5" s="457" t="s">
        <v>8</v>
      </c>
      <c r="I5" s="458"/>
    </row>
    <row r="6" spans="1:9" ht="15">
      <c r="A6" s="163"/>
      <c r="B6" s="164"/>
      <c r="C6" s="151"/>
      <c r="D6" s="151"/>
      <c r="E6" s="151"/>
      <c r="F6" s="455" t="s">
        <v>14</v>
      </c>
      <c r="G6" s="455"/>
      <c r="H6" s="165">
        <v>0</v>
      </c>
      <c r="I6" s="200"/>
    </row>
    <row r="7" spans="1:9" ht="15">
      <c r="A7" s="163"/>
      <c r="B7" s="164"/>
      <c r="C7" s="151" t="s">
        <v>15</v>
      </c>
      <c r="D7" s="151"/>
      <c r="E7" s="151"/>
      <c r="F7" s="151"/>
      <c r="G7" s="151"/>
      <c r="H7" s="151"/>
      <c r="I7" s="200"/>
    </row>
    <row r="8" spans="1:9" ht="15">
      <c r="A8" s="163"/>
      <c r="B8" s="164"/>
      <c r="C8" s="151" t="s">
        <v>16</v>
      </c>
      <c r="D8" s="151"/>
      <c r="E8" s="151"/>
      <c r="F8" s="151"/>
      <c r="G8" s="151"/>
      <c r="H8" s="151"/>
      <c r="I8" s="200"/>
    </row>
    <row r="9" spans="1:9" ht="15">
      <c r="A9" s="163"/>
      <c r="B9" s="164"/>
      <c r="C9" s="151" t="s">
        <v>17</v>
      </c>
      <c r="D9" s="151"/>
      <c r="E9" s="151"/>
      <c r="F9" s="151"/>
      <c r="G9" s="151"/>
      <c r="H9" s="151"/>
      <c r="I9" s="201">
        <v>0</v>
      </c>
    </row>
    <row r="10" spans="1:9" ht="15">
      <c r="A10" s="163"/>
      <c r="B10" s="170"/>
      <c r="C10" s="151"/>
      <c r="D10" s="151"/>
      <c r="E10" s="151"/>
      <c r="F10" s="151"/>
      <c r="G10" s="151"/>
      <c r="H10" s="151"/>
      <c r="I10" s="200"/>
    </row>
    <row r="11" spans="1:9" ht="15">
      <c r="A11" s="550" t="s">
        <v>18</v>
      </c>
      <c r="B11" s="551"/>
      <c r="C11" s="171" t="s">
        <v>2</v>
      </c>
      <c r="D11" s="171" t="s">
        <v>19</v>
      </c>
      <c r="E11" s="552" t="s">
        <v>7</v>
      </c>
      <c r="F11" s="553"/>
      <c r="G11" s="552" t="s">
        <v>20</v>
      </c>
      <c r="H11" s="553"/>
      <c r="I11" s="202" t="s">
        <v>21</v>
      </c>
    </row>
    <row r="12" spans="1:9">
      <c r="A12" s="510" t="s">
        <v>389</v>
      </c>
      <c r="B12" s="511"/>
      <c r="C12" s="567" t="s">
        <v>390</v>
      </c>
      <c r="D12" s="504" t="s">
        <v>391</v>
      </c>
      <c r="E12" s="463">
        <v>4.2538800000000002E-2</v>
      </c>
      <c r="F12" s="464"/>
      <c r="G12" s="469">
        <v>32.72</v>
      </c>
      <c r="H12" s="470"/>
      <c r="I12" s="517">
        <f>TRUNC(G12*E12,2)</f>
        <v>1.39</v>
      </c>
    </row>
    <row r="13" spans="1:9">
      <c r="A13" s="512"/>
      <c r="B13" s="513"/>
      <c r="C13" s="498"/>
      <c r="D13" s="505"/>
      <c r="E13" s="465"/>
      <c r="F13" s="466"/>
      <c r="G13" s="471"/>
      <c r="H13" s="472"/>
      <c r="I13" s="518"/>
    </row>
    <row r="14" spans="1:9">
      <c r="A14" s="514"/>
      <c r="B14" s="515"/>
      <c r="C14" s="499"/>
      <c r="D14" s="503"/>
      <c r="E14" s="467"/>
      <c r="F14" s="468"/>
      <c r="G14" s="473"/>
      <c r="H14" s="474"/>
      <c r="I14" s="519"/>
    </row>
    <row r="15" spans="1:9" ht="15">
      <c r="A15" s="163"/>
      <c r="B15" s="164"/>
      <c r="C15" s="174"/>
      <c r="D15" s="175"/>
      <c r="E15" s="176"/>
      <c r="F15" s="177"/>
      <c r="G15" s="178"/>
      <c r="H15" s="159"/>
      <c r="I15" s="204"/>
    </row>
    <row r="16" spans="1:9">
      <c r="A16" s="510" t="s">
        <v>394</v>
      </c>
      <c r="B16" s="511"/>
      <c r="C16" s="566" t="s">
        <v>392</v>
      </c>
      <c r="D16" s="504" t="s">
        <v>401</v>
      </c>
      <c r="E16" s="463">
        <v>5.2499999999999998E-2</v>
      </c>
      <c r="F16" s="464"/>
      <c r="G16" s="469">
        <v>3.35</v>
      </c>
      <c r="H16" s="470"/>
      <c r="I16" s="517">
        <f>TRUNC(G16*E16,2)</f>
        <v>0.17</v>
      </c>
    </row>
    <row r="17" spans="1:9">
      <c r="A17" s="512"/>
      <c r="B17" s="513"/>
      <c r="C17" s="498"/>
      <c r="D17" s="505"/>
      <c r="E17" s="465"/>
      <c r="F17" s="466"/>
      <c r="G17" s="471"/>
      <c r="H17" s="472"/>
      <c r="I17" s="518"/>
    </row>
    <row r="18" spans="1:9">
      <c r="A18" s="514"/>
      <c r="B18" s="515"/>
      <c r="C18" s="499"/>
      <c r="D18" s="503"/>
      <c r="E18" s="467"/>
      <c r="F18" s="468"/>
      <c r="G18" s="473"/>
      <c r="H18" s="474"/>
      <c r="I18" s="519"/>
    </row>
    <row r="19" spans="1:9" ht="15">
      <c r="A19" s="163"/>
      <c r="B19" s="164"/>
      <c r="C19" s="174"/>
      <c r="D19" s="175"/>
      <c r="E19" s="176"/>
      <c r="F19" s="177"/>
      <c r="G19" s="178"/>
      <c r="H19" s="159"/>
      <c r="I19" s="205"/>
    </row>
    <row r="20" spans="1:9">
      <c r="A20" s="510" t="s">
        <v>395</v>
      </c>
      <c r="B20" s="511"/>
      <c r="C20" s="566" t="s">
        <v>459</v>
      </c>
      <c r="D20" s="504" t="s">
        <v>391</v>
      </c>
      <c r="E20" s="463">
        <v>0.15277779999999999</v>
      </c>
      <c r="F20" s="464"/>
      <c r="G20" s="469">
        <f>E46</f>
        <v>53.022849999999998</v>
      </c>
      <c r="H20" s="470"/>
      <c r="I20" s="517">
        <f>TRUNC(G20*E20,2)</f>
        <v>8.1</v>
      </c>
    </row>
    <row r="21" spans="1:9">
      <c r="A21" s="512"/>
      <c r="B21" s="513"/>
      <c r="C21" s="498"/>
      <c r="D21" s="505"/>
      <c r="E21" s="465"/>
      <c r="F21" s="466"/>
      <c r="G21" s="471"/>
      <c r="H21" s="472"/>
      <c r="I21" s="518"/>
    </row>
    <row r="22" spans="1:9">
      <c r="A22" s="514"/>
      <c r="B22" s="515"/>
      <c r="C22" s="499"/>
      <c r="D22" s="503"/>
      <c r="E22" s="467"/>
      <c r="F22" s="468"/>
      <c r="G22" s="473"/>
      <c r="H22" s="474"/>
      <c r="I22" s="519"/>
    </row>
    <row r="23" spans="1:9" ht="15">
      <c r="A23" s="163"/>
      <c r="B23" s="164"/>
      <c r="C23" s="174"/>
      <c r="D23" s="175"/>
      <c r="E23" s="176"/>
      <c r="F23" s="177"/>
      <c r="G23" s="178"/>
      <c r="H23" s="159"/>
      <c r="I23" s="205"/>
    </row>
    <row r="24" spans="1:9" ht="12.75" customHeight="1">
      <c r="A24" s="510" t="s">
        <v>396</v>
      </c>
      <c r="B24" s="511"/>
      <c r="C24" s="497" t="s">
        <v>393</v>
      </c>
      <c r="D24" s="565" t="s">
        <v>37</v>
      </c>
      <c r="E24" s="463">
        <v>1</v>
      </c>
      <c r="F24" s="464"/>
      <c r="G24" s="463">
        <v>13.46</v>
      </c>
      <c r="H24" s="464"/>
      <c r="I24" s="517">
        <f>TRUNC(G24*E24,2)</f>
        <v>13.46</v>
      </c>
    </row>
    <row r="25" spans="1:9" ht="12.75" customHeight="1">
      <c r="A25" s="512"/>
      <c r="B25" s="513"/>
      <c r="C25" s="498"/>
      <c r="D25" s="505"/>
      <c r="E25" s="465"/>
      <c r="F25" s="466"/>
      <c r="G25" s="465"/>
      <c r="H25" s="466"/>
      <c r="I25" s="518"/>
    </row>
    <row r="26" spans="1:9" ht="12.75" customHeight="1">
      <c r="A26" s="514"/>
      <c r="B26" s="515"/>
      <c r="C26" s="499"/>
      <c r="D26" s="503"/>
      <c r="E26" s="467"/>
      <c r="F26" s="468"/>
      <c r="G26" s="467"/>
      <c r="H26" s="468"/>
      <c r="I26" s="519"/>
    </row>
    <row r="27" spans="1:9" ht="15">
      <c r="A27" s="163"/>
      <c r="B27" s="164"/>
      <c r="C27" s="174"/>
      <c r="D27" s="175"/>
      <c r="E27" s="176"/>
      <c r="F27" s="177"/>
      <c r="G27" s="178"/>
      <c r="H27" s="159"/>
      <c r="I27" s="205"/>
    </row>
    <row r="28" spans="1:9" ht="15">
      <c r="A28" s="163"/>
      <c r="B28" s="151"/>
      <c r="C28" s="174"/>
      <c r="D28" s="175"/>
      <c r="E28" s="176"/>
      <c r="F28" s="177"/>
      <c r="G28" s="178"/>
      <c r="H28" s="159"/>
      <c r="I28" s="205"/>
    </row>
    <row r="29" spans="1:9" ht="15">
      <c r="A29" s="479"/>
      <c r="B29" s="480"/>
      <c r="C29" s="179"/>
      <c r="D29" s="172"/>
      <c r="E29" s="483"/>
      <c r="F29" s="484"/>
      <c r="G29" s="489"/>
      <c r="H29" s="490"/>
      <c r="I29" s="203"/>
    </row>
    <row r="30" spans="1:9" ht="15">
      <c r="A30" s="180"/>
      <c r="B30" s="181"/>
      <c r="C30" s="181"/>
      <c r="D30" s="181"/>
      <c r="E30" s="181"/>
      <c r="F30" s="182"/>
      <c r="G30" s="456" t="s">
        <v>25</v>
      </c>
      <c r="H30" s="486"/>
      <c r="I30" s="517">
        <f>SUM(I12:I27)</f>
        <v>23.12</v>
      </c>
    </row>
    <row r="31" spans="1:9" ht="15">
      <c r="A31" s="183"/>
      <c r="B31" s="170"/>
      <c r="C31" s="184"/>
      <c r="D31" s="184"/>
      <c r="E31" s="184"/>
      <c r="F31" s="170"/>
      <c r="G31" s="491"/>
      <c r="H31" s="490"/>
      <c r="I31" s="519"/>
    </row>
    <row r="32" spans="1:9" ht="15">
      <c r="A32" s="550" t="s">
        <v>26</v>
      </c>
      <c r="B32" s="563"/>
      <c r="C32" s="185" t="s">
        <v>2</v>
      </c>
      <c r="D32" s="185" t="s">
        <v>19</v>
      </c>
      <c r="E32" s="563" t="s">
        <v>7</v>
      </c>
      <c r="F32" s="563"/>
      <c r="G32" s="563" t="s">
        <v>20</v>
      </c>
      <c r="H32" s="563"/>
      <c r="I32" s="206" t="s">
        <v>21</v>
      </c>
    </row>
    <row r="33" spans="1:9">
      <c r="A33" s="506" t="s">
        <v>397</v>
      </c>
      <c r="B33" s="486"/>
      <c r="C33" s="504" t="s">
        <v>399</v>
      </c>
      <c r="D33" s="504" t="s">
        <v>29</v>
      </c>
      <c r="E33" s="508">
        <v>0.15277779999999999</v>
      </c>
      <c r="F33" s="509"/>
      <c r="G33" s="469">
        <v>26.89</v>
      </c>
      <c r="H33" s="470"/>
      <c r="I33" s="517">
        <f>TRUNC(G33*E33,2)</f>
        <v>4.0999999999999996</v>
      </c>
    </row>
    <row r="34" spans="1:9">
      <c r="A34" s="507"/>
      <c r="B34" s="490"/>
      <c r="C34" s="503"/>
      <c r="D34" s="503"/>
      <c r="E34" s="492"/>
      <c r="F34" s="493"/>
      <c r="G34" s="473"/>
      <c r="H34" s="474"/>
      <c r="I34" s="519"/>
    </row>
    <row r="35" spans="1:9" ht="15">
      <c r="A35" s="542"/>
      <c r="B35" s="543"/>
      <c r="C35" s="173"/>
      <c r="D35" s="173"/>
      <c r="E35" s="492"/>
      <c r="F35" s="493"/>
      <c r="G35" s="489"/>
      <c r="H35" s="490"/>
      <c r="I35" s="203"/>
    </row>
    <row r="36" spans="1:9">
      <c r="A36" s="506" t="s">
        <v>398</v>
      </c>
      <c r="B36" s="486"/>
      <c r="C36" s="504" t="s">
        <v>400</v>
      </c>
      <c r="D36" s="504" t="s">
        <v>29</v>
      </c>
      <c r="E36" s="508">
        <v>0.30555559999999998</v>
      </c>
      <c r="F36" s="509"/>
      <c r="G36" s="469">
        <v>32.880000000000003</v>
      </c>
      <c r="H36" s="470"/>
      <c r="I36" s="517">
        <f>TRUNC(G36*E36,2)</f>
        <v>10.039999999999999</v>
      </c>
    </row>
    <row r="37" spans="1:9">
      <c r="A37" s="507"/>
      <c r="B37" s="490"/>
      <c r="C37" s="503"/>
      <c r="D37" s="503"/>
      <c r="E37" s="492"/>
      <c r="F37" s="493"/>
      <c r="G37" s="473"/>
      <c r="H37" s="474"/>
      <c r="I37" s="519"/>
    </row>
    <row r="38" spans="1:9" ht="15">
      <c r="A38" s="542"/>
      <c r="B38" s="543"/>
      <c r="C38" s="173"/>
      <c r="D38" s="173"/>
      <c r="E38" s="492"/>
      <c r="F38" s="493"/>
      <c r="G38" s="489"/>
      <c r="H38" s="490"/>
      <c r="I38" s="203"/>
    </row>
    <row r="39" spans="1:9" ht="15">
      <c r="A39" s="186"/>
      <c r="B39" s="187"/>
      <c r="C39" s="187"/>
      <c r="D39" s="187"/>
      <c r="E39" s="187"/>
      <c r="F39" s="187"/>
      <c r="G39" s="485" t="s">
        <v>30</v>
      </c>
      <c r="H39" s="486"/>
      <c r="I39" s="520">
        <f>SUM(I33:I38)</f>
        <v>14.139999999999999</v>
      </c>
    </row>
    <row r="40" spans="1:9" ht="15">
      <c r="A40" s="183"/>
      <c r="B40" s="184"/>
      <c r="C40" s="184"/>
      <c r="D40" s="184"/>
      <c r="E40" s="184"/>
      <c r="F40" s="184"/>
      <c r="G40" s="489"/>
      <c r="H40" s="490"/>
      <c r="I40" s="521"/>
    </row>
    <row r="41" spans="1:9" ht="15.75" thickBot="1">
      <c r="A41" s="188"/>
      <c r="B41" s="189"/>
      <c r="C41" s="189"/>
      <c r="D41" s="494" t="s">
        <v>31</v>
      </c>
      <c r="E41" s="494"/>
      <c r="F41" s="494"/>
      <c r="G41" s="494"/>
      <c r="H41" s="494"/>
      <c r="I41" s="207">
        <f>ROUND(I39+I30+I9,2)</f>
        <v>37.26</v>
      </c>
    </row>
    <row r="42" spans="1:9" ht="13.5" thickBot="1"/>
    <row r="43" spans="1:9" ht="15">
      <c r="B43" s="190" t="s">
        <v>69</v>
      </c>
      <c r="C43" s="317" t="s">
        <v>586</v>
      </c>
      <c r="D43" s="192" t="s">
        <v>402</v>
      </c>
      <c r="E43" s="300" t="s">
        <v>541</v>
      </c>
    </row>
    <row r="44" spans="1:9" ht="15">
      <c r="B44" s="318" t="s">
        <v>587</v>
      </c>
      <c r="C44" s="193">
        <v>202.17</v>
      </c>
      <c r="D44" s="194">
        <v>57.76</v>
      </c>
      <c r="E44" s="299">
        <f>D44</f>
        <v>57.76</v>
      </c>
    </row>
    <row r="45" spans="1:9" ht="15.75" thickBot="1">
      <c r="B45" s="356" t="s">
        <v>617</v>
      </c>
      <c r="C45" s="193">
        <v>169</v>
      </c>
      <c r="D45" s="194">
        <v>48.285699999999999</v>
      </c>
      <c r="E45" s="299">
        <f t="shared" ref="E45" si="0">D45</f>
        <v>48.285699999999999</v>
      </c>
    </row>
    <row r="46" spans="1:9" ht="15.75" thickBot="1">
      <c r="B46" s="151"/>
      <c r="D46" s="314" t="s">
        <v>263</v>
      </c>
      <c r="E46" s="315">
        <f>(E44+E45)/2</f>
        <v>53.022849999999998</v>
      </c>
    </row>
    <row r="47" spans="1:9" ht="15">
      <c r="B47" s="151"/>
      <c r="D47" s="451"/>
      <c r="E47" s="452"/>
    </row>
    <row r="48" spans="1:9" ht="15">
      <c r="B48" s="151"/>
      <c r="C48" s="151"/>
    </row>
  </sheetData>
  <mergeCells count="62">
    <mergeCell ref="F6:G6"/>
    <mergeCell ref="B1:B2"/>
    <mergeCell ref="H3:I3"/>
    <mergeCell ref="F4:G4"/>
    <mergeCell ref="F5:G5"/>
    <mergeCell ref="H5:I5"/>
    <mergeCell ref="A11:B11"/>
    <mergeCell ref="E11:F11"/>
    <mergeCell ref="G11:H11"/>
    <mergeCell ref="A12:B14"/>
    <mergeCell ref="C12:C14"/>
    <mergeCell ref="D12:D14"/>
    <mergeCell ref="E12:F14"/>
    <mergeCell ref="G12:H14"/>
    <mergeCell ref="I12:I14"/>
    <mergeCell ref="A16:B18"/>
    <mergeCell ref="C16:C18"/>
    <mergeCell ref="D16:D18"/>
    <mergeCell ref="E16:F18"/>
    <mergeCell ref="G16:H18"/>
    <mergeCell ref="I16:I18"/>
    <mergeCell ref="I24:I26"/>
    <mergeCell ref="A20:B22"/>
    <mergeCell ref="C20:C22"/>
    <mergeCell ref="D20:D22"/>
    <mergeCell ref="E20:F22"/>
    <mergeCell ref="G20:H22"/>
    <mergeCell ref="I20:I22"/>
    <mergeCell ref="A32:B32"/>
    <mergeCell ref="E32:F32"/>
    <mergeCell ref="G32:H32"/>
    <mergeCell ref="A24:B26"/>
    <mergeCell ref="C24:C26"/>
    <mergeCell ref="D24:D26"/>
    <mergeCell ref="E24:F26"/>
    <mergeCell ref="G24:H26"/>
    <mergeCell ref="A29:B29"/>
    <mergeCell ref="E29:F29"/>
    <mergeCell ref="G29:H29"/>
    <mergeCell ref="G30:H31"/>
    <mergeCell ref="I30:I31"/>
    <mergeCell ref="D41:H41"/>
    <mergeCell ref="A36:B37"/>
    <mergeCell ref="C36:C37"/>
    <mergeCell ref="D36:D37"/>
    <mergeCell ref="E36:F37"/>
    <mergeCell ref="G36:H37"/>
    <mergeCell ref="I33:I34"/>
    <mergeCell ref="A38:B38"/>
    <mergeCell ref="E38:F38"/>
    <mergeCell ref="G38:H38"/>
    <mergeCell ref="G39:H40"/>
    <mergeCell ref="I39:I40"/>
    <mergeCell ref="I36:I37"/>
    <mergeCell ref="A35:B35"/>
    <mergeCell ref="E35:F35"/>
    <mergeCell ref="G35:H35"/>
    <mergeCell ref="A33:B34"/>
    <mergeCell ref="C33:C34"/>
    <mergeCell ref="D33:D34"/>
    <mergeCell ref="E33:F34"/>
    <mergeCell ref="G33:H34"/>
  </mergeCells>
  <pageMargins left="0.23622047244094491" right="0.23622047244094491" top="0.74803149606299213" bottom="0.74803149606299213" header="0.31496062992125984" footer="0.31496062992125984"/>
  <pageSetup paperSize="9" scale="69" fitToHeight="0" orientation="portrait" verticalDpi="0" r:id="rId1"/>
  <headerFooter>
    <oddHeader>&amp;L&amp;"Arial,Negrito"&amp;18
COMP.06</oddHeader>
    <oddFooter>&amp;R&amp;14&amp;P/&amp;N</oddFooter>
  </headerFooter>
  <rowBreaks count="2" manualBreakCount="2">
    <brk id="41" max="8" man="1"/>
    <brk id="122"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692"/>
  <sheetViews>
    <sheetView view="pageBreakPreview" topLeftCell="B1" zoomScale="88" zoomScaleNormal="100" zoomScaleSheetLayoutView="88" workbookViewId="0">
      <pane ySplit="5" topLeftCell="A54" activePane="bottomLeft" state="frozen"/>
      <selection pane="bottomLeft" activeCell="E688" sqref="E688"/>
    </sheetView>
  </sheetViews>
  <sheetFormatPr defaultColWidth="9.140625" defaultRowHeight="12.75"/>
  <cols>
    <col min="1" max="1" width="3.85546875" customWidth="1"/>
    <col min="2" max="2" width="6.140625" customWidth="1"/>
    <col min="3" max="3" width="11.140625" customWidth="1"/>
    <col min="4" max="4" width="79.42578125" customWidth="1"/>
    <col min="5" max="5" width="14.7109375" customWidth="1"/>
    <col min="6" max="6" width="13.7109375" customWidth="1"/>
    <col min="7" max="7" width="11.140625" customWidth="1"/>
    <col min="8" max="8" width="12.140625" style="44" customWidth="1"/>
    <col min="9" max="9" width="11.5703125" customWidth="1"/>
    <col min="10" max="10" width="4.42578125" customWidth="1"/>
    <col min="11" max="11" width="3.7109375" customWidth="1"/>
    <col min="12" max="12" width="2.42578125"/>
    <col min="13" max="13" width="8.5703125" style="44" customWidth="1"/>
    <col min="14" max="14" width="9.28515625"/>
  </cols>
  <sheetData>
    <row r="1" spans="1:14">
      <c r="A1" s="122"/>
      <c r="B1" s="122"/>
      <c r="C1" s="123"/>
      <c r="D1" s="124" t="s">
        <v>76</v>
      </c>
      <c r="E1" s="124"/>
      <c r="F1" s="124"/>
      <c r="G1" s="123"/>
      <c r="H1" s="124"/>
      <c r="I1" s="143"/>
      <c r="J1" s="123"/>
      <c r="K1" s="123"/>
      <c r="L1" s="123"/>
      <c r="M1" s="144"/>
      <c r="N1" s="145"/>
    </row>
    <row r="2" spans="1:14">
      <c r="A2" s="125"/>
      <c r="B2" s="125"/>
      <c r="C2" s="425"/>
      <c r="D2" s="425"/>
      <c r="E2" s="425"/>
      <c r="F2" s="425"/>
      <c r="G2" s="425"/>
      <c r="H2" s="426"/>
      <c r="I2" s="425"/>
      <c r="J2" s="425"/>
      <c r="K2" s="425"/>
      <c r="L2" s="425"/>
      <c r="M2" s="426"/>
      <c r="N2" s="146"/>
    </row>
    <row r="3" spans="1:14">
      <c r="A3" s="125"/>
      <c r="B3" s="427"/>
      <c r="C3" s="428" t="s">
        <v>77</v>
      </c>
      <c r="D3" s="429" t="s">
        <v>630</v>
      </c>
      <c r="E3" s="429"/>
      <c r="F3" s="429"/>
      <c r="G3" s="425"/>
      <c r="H3" s="426"/>
      <c r="I3" s="425"/>
      <c r="J3" s="425"/>
      <c r="K3" s="425"/>
      <c r="L3" s="425"/>
      <c r="M3" s="426"/>
      <c r="N3" s="146"/>
    </row>
    <row r="4" spans="1:14">
      <c r="A4" s="125"/>
      <c r="B4" s="125"/>
      <c r="C4" s="429"/>
      <c r="D4" s="425"/>
      <c r="E4" s="425"/>
      <c r="F4" s="425"/>
      <c r="G4" s="425"/>
      <c r="H4" s="426"/>
      <c r="I4" s="425"/>
      <c r="J4" s="425"/>
      <c r="K4" s="425"/>
      <c r="L4" s="425"/>
      <c r="M4" s="426"/>
      <c r="N4" s="146"/>
    </row>
    <row r="5" spans="1:14">
      <c r="A5" s="125"/>
      <c r="B5" s="427"/>
      <c r="C5" s="430"/>
      <c r="D5" s="431" t="s">
        <v>626</v>
      </c>
      <c r="E5" s="425"/>
      <c r="F5" s="425"/>
      <c r="G5" s="428" t="s">
        <v>78</v>
      </c>
      <c r="H5" s="432">
        <v>45763</v>
      </c>
      <c r="I5" s="425"/>
      <c r="J5" s="425"/>
      <c r="K5" s="425"/>
      <c r="L5" s="425"/>
      <c r="M5" s="425"/>
      <c r="N5" s="146"/>
    </row>
    <row r="6" spans="1:14">
      <c r="A6" s="126"/>
      <c r="B6" s="433"/>
      <c r="C6" s="108"/>
      <c r="D6" s="128" t="s">
        <v>79</v>
      </c>
      <c r="E6" s="129"/>
      <c r="F6" s="129"/>
      <c r="G6" s="108"/>
      <c r="H6" s="130"/>
      <c r="I6" s="108"/>
      <c r="J6" s="108"/>
      <c r="K6" s="108"/>
      <c r="L6" s="108"/>
      <c r="M6" s="134"/>
      <c r="N6" s="147"/>
    </row>
    <row r="7" spans="1:14">
      <c r="A7" s="126"/>
      <c r="B7" s="433"/>
      <c r="C7" s="131">
        <v>1</v>
      </c>
      <c r="D7" s="132" t="s">
        <v>80</v>
      </c>
      <c r="E7" s="129"/>
      <c r="F7" s="131">
        <v>2</v>
      </c>
      <c r="G7" s="133" t="s">
        <v>81</v>
      </c>
      <c r="H7" s="134"/>
      <c r="I7" s="108"/>
      <c r="J7" s="108"/>
      <c r="K7" s="108"/>
      <c r="L7" s="108"/>
      <c r="M7" s="134"/>
      <c r="N7" s="147"/>
    </row>
    <row r="8" spans="1:14">
      <c r="A8" s="126"/>
      <c r="B8" s="126"/>
      <c r="C8" s="134" t="s">
        <v>82</v>
      </c>
      <c r="D8" s="108" t="s">
        <v>83</v>
      </c>
      <c r="E8" s="108"/>
      <c r="F8" s="134" t="s">
        <v>84</v>
      </c>
      <c r="G8" s="108" t="s">
        <v>85</v>
      </c>
      <c r="H8" s="134"/>
      <c r="I8" s="108"/>
      <c r="J8" s="127"/>
      <c r="K8" s="79"/>
      <c r="L8" s="108"/>
      <c r="M8" s="134"/>
      <c r="N8" s="148"/>
    </row>
    <row r="9" spans="1:14">
      <c r="A9" s="126"/>
      <c r="B9" s="126"/>
      <c r="C9" s="134" t="s">
        <v>86</v>
      </c>
      <c r="D9" s="108" t="s">
        <v>87</v>
      </c>
      <c r="E9" s="108"/>
      <c r="F9" s="134" t="s">
        <v>88</v>
      </c>
      <c r="G9" s="108" t="s">
        <v>89</v>
      </c>
      <c r="H9" s="134"/>
      <c r="I9" s="142"/>
      <c r="J9" s="134"/>
      <c r="K9" s="108"/>
      <c r="L9" s="108"/>
      <c r="M9" s="134"/>
      <c r="N9" s="148"/>
    </row>
    <row r="10" spans="1:14">
      <c r="A10" s="126"/>
      <c r="B10" s="126"/>
      <c r="C10" s="134" t="s">
        <v>90</v>
      </c>
      <c r="D10" s="108" t="s">
        <v>91</v>
      </c>
      <c r="E10" s="108"/>
      <c r="F10" s="134" t="s">
        <v>92</v>
      </c>
      <c r="G10" s="108" t="s">
        <v>93</v>
      </c>
      <c r="H10" s="134"/>
      <c r="I10" s="108"/>
      <c r="J10" s="134"/>
      <c r="K10" s="108"/>
      <c r="L10" s="108"/>
      <c r="M10" s="134"/>
      <c r="N10" s="148"/>
    </row>
    <row r="11" spans="1:14">
      <c r="A11" s="126"/>
      <c r="B11" s="126"/>
      <c r="C11" s="134" t="s">
        <v>94</v>
      </c>
      <c r="D11" s="135" t="s">
        <v>95</v>
      </c>
      <c r="E11" s="135"/>
      <c r="F11" s="134" t="s">
        <v>96</v>
      </c>
      <c r="G11" s="108" t="s">
        <v>97</v>
      </c>
      <c r="H11" s="134"/>
      <c r="I11" s="108"/>
      <c r="J11" s="134"/>
      <c r="K11" s="108"/>
      <c r="L11" s="108"/>
      <c r="M11" s="134"/>
      <c r="N11" s="148"/>
    </row>
    <row r="12" spans="1:14">
      <c r="A12" s="126"/>
      <c r="B12" s="126"/>
      <c r="C12" s="134" t="s">
        <v>98</v>
      </c>
      <c r="D12" s="108" t="s">
        <v>99</v>
      </c>
      <c r="E12" s="108"/>
      <c r="F12" s="134" t="s">
        <v>100</v>
      </c>
      <c r="G12" s="135" t="s">
        <v>101</v>
      </c>
      <c r="H12" s="134"/>
      <c r="I12" s="108"/>
      <c r="J12" s="127"/>
      <c r="K12" s="79"/>
      <c r="L12" s="108"/>
      <c r="M12" s="134"/>
      <c r="N12" s="148"/>
    </row>
    <row r="13" spans="1:14">
      <c r="A13" s="126"/>
      <c r="B13" s="126"/>
      <c r="C13" s="131">
        <v>3</v>
      </c>
      <c r="D13" s="133" t="s">
        <v>102</v>
      </c>
      <c r="E13" s="108"/>
      <c r="F13" s="131">
        <v>4</v>
      </c>
      <c r="G13" s="133" t="s">
        <v>103</v>
      </c>
      <c r="H13" s="134"/>
      <c r="I13" s="108"/>
      <c r="J13" s="134"/>
      <c r="K13" s="108"/>
      <c r="L13" s="108"/>
      <c r="M13" s="134"/>
      <c r="N13" s="148"/>
    </row>
    <row r="14" spans="1:14">
      <c r="A14" s="126"/>
      <c r="B14" s="126"/>
      <c r="C14" s="134" t="s">
        <v>104</v>
      </c>
      <c r="D14" s="108" t="s">
        <v>105</v>
      </c>
      <c r="E14" s="108"/>
      <c r="F14" s="134" t="s">
        <v>106</v>
      </c>
      <c r="G14" s="136" t="s">
        <v>107</v>
      </c>
      <c r="H14" s="134"/>
      <c r="I14" s="108"/>
      <c r="J14" s="134"/>
      <c r="K14" s="140"/>
      <c r="L14" s="108"/>
      <c r="M14" s="134"/>
      <c r="N14" s="148"/>
    </row>
    <row r="15" spans="1:14">
      <c r="A15" s="137"/>
      <c r="B15" s="126"/>
      <c r="C15" s="134" t="s">
        <v>108</v>
      </c>
      <c r="D15" s="108" t="s">
        <v>89</v>
      </c>
      <c r="E15" s="79"/>
      <c r="F15" s="134" t="s">
        <v>109</v>
      </c>
      <c r="G15" s="108" t="s">
        <v>110</v>
      </c>
      <c r="H15" s="134"/>
      <c r="I15" s="142"/>
      <c r="J15" s="134"/>
      <c r="K15" s="108"/>
      <c r="L15" s="149"/>
      <c r="M15" s="134"/>
      <c r="N15" s="148"/>
    </row>
    <row r="16" spans="1:14">
      <c r="A16" s="126"/>
      <c r="B16" s="126"/>
      <c r="C16" s="134" t="s">
        <v>111</v>
      </c>
      <c r="D16" s="108" t="s">
        <v>112</v>
      </c>
      <c r="E16" s="108"/>
      <c r="F16" s="134" t="s">
        <v>113</v>
      </c>
      <c r="G16" s="108" t="s">
        <v>114</v>
      </c>
      <c r="H16" s="134"/>
      <c r="I16" s="108"/>
      <c r="J16" s="134"/>
      <c r="K16" s="108"/>
      <c r="L16" s="108"/>
      <c r="M16" s="134"/>
      <c r="N16" s="148"/>
    </row>
    <row r="17" spans="1:14">
      <c r="A17" s="126"/>
      <c r="B17" s="126"/>
      <c r="C17" s="134" t="s">
        <v>115</v>
      </c>
      <c r="D17" s="108" t="s">
        <v>110</v>
      </c>
      <c r="E17" s="108"/>
      <c r="F17" s="134" t="s">
        <v>116</v>
      </c>
      <c r="G17" s="108" t="s">
        <v>117</v>
      </c>
      <c r="H17" s="134"/>
      <c r="I17" s="108"/>
      <c r="J17" s="134"/>
      <c r="K17" s="108"/>
      <c r="L17" s="108"/>
      <c r="M17" s="134"/>
      <c r="N17" s="148"/>
    </row>
    <row r="18" spans="1:14">
      <c r="A18" s="126"/>
      <c r="B18" s="126"/>
      <c r="C18" s="134" t="s">
        <v>118</v>
      </c>
      <c r="D18" s="135" t="s">
        <v>114</v>
      </c>
      <c r="E18" s="108"/>
      <c r="F18" s="134" t="s">
        <v>119</v>
      </c>
      <c r="G18" s="136" t="s">
        <v>120</v>
      </c>
      <c r="H18" s="134"/>
      <c r="I18" s="108"/>
      <c r="J18" s="127"/>
      <c r="K18" s="79"/>
      <c r="L18" s="108"/>
      <c r="M18" s="134"/>
      <c r="N18" s="148"/>
    </row>
    <row r="19" spans="1:14">
      <c r="A19" s="126"/>
      <c r="B19" s="126"/>
      <c r="C19" s="138">
        <v>5</v>
      </c>
      <c r="D19" s="133" t="s">
        <v>121</v>
      </c>
      <c r="E19" s="108"/>
      <c r="F19" s="134" t="s">
        <v>122</v>
      </c>
      <c r="G19" s="108" t="s">
        <v>123</v>
      </c>
      <c r="H19" s="134"/>
      <c r="I19" s="108"/>
      <c r="J19" s="134"/>
      <c r="K19" s="108"/>
      <c r="L19" s="108"/>
      <c r="M19" s="134"/>
      <c r="N19" s="148"/>
    </row>
    <row r="20" spans="1:14">
      <c r="A20" s="126"/>
      <c r="B20" s="126"/>
      <c r="C20" s="139" t="s">
        <v>124</v>
      </c>
      <c r="D20" s="108" t="s">
        <v>125</v>
      </c>
      <c r="E20" s="135"/>
      <c r="F20" s="134" t="s">
        <v>126</v>
      </c>
      <c r="G20" s="108" t="s">
        <v>114</v>
      </c>
      <c r="H20" s="134"/>
      <c r="I20" s="142"/>
      <c r="J20" s="134"/>
      <c r="K20" s="140"/>
      <c r="L20" s="108"/>
      <c r="M20" s="134"/>
      <c r="N20" s="148"/>
    </row>
    <row r="21" spans="1:14">
      <c r="A21" s="126"/>
      <c r="B21" s="126"/>
      <c r="C21" s="134" t="s">
        <v>127</v>
      </c>
      <c r="D21" s="108" t="s">
        <v>128</v>
      </c>
      <c r="E21" s="108"/>
      <c r="F21" s="134" t="s">
        <v>129</v>
      </c>
      <c r="G21" s="108" t="s">
        <v>110</v>
      </c>
      <c r="H21" s="134"/>
      <c r="I21" s="108"/>
      <c r="J21" s="134"/>
      <c r="K21" s="108"/>
      <c r="L21" s="108"/>
      <c r="M21" s="134"/>
      <c r="N21" s="148"/>
    </row>
    <row r="22" spans="1:14">
      <c r="A22" s="126"/>
      <c r="B22" s="126"/>
      <c r="C22" s="138">
        <v>6</v>
      </c>
      <c r="D22" s="133" t="s">
        <v>130</v>
      </c>
      <c r="E22" s="79"/>
      <c r="F22" s="134" t="s">
        <v>131</v>
      </c>
      <c r="G22" s="108" t="s">
        <v>132</v>
      </c>
      <c r="H22" s="134"/>
      <c r="I22" s="108"/>
      <c r="J22" s="134"/>
      <c r="K22" s="108"/>
      <c r="L22" s="108"/>
      <c r="M22" s="134"/>
      <c r="N22" s="148"/>
    </row>
    <row r="23" spans="1:14">
      <c r="A23" s="126"/>
      <c r="B23" s="126"/>
      <c r="C23" s="134" t="s">
        <v>133</v>
      </c>
      <c r="D23" s="108" t="s">
        <v>134</v>
      </c>
      <c r="E23" s="108"/>
      <c r="F23" s="131">
        <v>7</v>
      </c>
      <c r="G23" s="133" t="s">
        <v>135</v>
      </c>
      <c r="H23" s="134"/>
      <c r="I23" s="108"/>
      <c r="J23" s="134"/>
      <c r="K23" s="108"/>
      <c r="L23" s="108"/>
      <c r="M23" s="134"/>
      <c r="N23" s="148"/>
    </row>
    <row r="24" spans="1:14">
      <c r="A24" s="126"/>
      <c r="B24" s="126"/>
      <c r="C24" s="134" t="s">
        <v>136</v>
      </c>
      <c r="D24" s="140" t="s">
        <v>137</v>
      </c>
      <c r="E24" s="108"/>
      <c r="F24" s="134" t="s">
        <v>138</v>
      </c>
      <c r="G24" s="108" t="s">
        <v>139</v>
      </c>
      <c r="H24" s="134"/>
      <c r="I24" s="108"/>
      <c r="J24" s="134"/>
      <c r="K24" s="108"/>
      <c r="L24" s="108"/>
      <c r="M24" s="134"/>
      <c r="N24" s="148"/>
    </row>
    <row r="25" spans="1:14">
      <c r="A25" s="126"/>
      <c r="B25" s="126"/>
      <c r="C25" s="134" t="s">
        <v>140</v>
      </c>
      <c r="D25" s="108" t="s">
        <v>141</v>
      </c>
      <c r="E25" s="108"/>
      <c r="F25" s="134" t="s">
        <v>142</v>
      </c>
      <c r="G25" s="140" t="s">
        <v>143</v>
      </c>
      <c r="H25" s="134"/>
      <c r="I25" s="142"/>
      <c r="J25" s="134"/>
      <c r="K25" s="140"/>
      <c r="L25" s="108"/>
      <c r="M25" s="134"/>
      <c r="N25" s="148"/>
    </row>
    <row r="26" spans="1:14">
      <c r="A26" s="126"/>
      <c r="B26" s="126"/>
      <c r="C26" s="134" t="s">
        <v>144</v>
      </c>
      <c r="D26" s="108" t="s">
        <v>145</v>
      </c>
      <c r="E26" s="134"/>
      <c r="F26" s="134" t="s">
        <v>146</v>
      </c>
      <c r="G26" s="108" t="s">
        <v>147</v>
      </c>
      <c r="H26" s="134"/>
      <c r="I26" s="108"/>
      <c r="J26" s="134"/>
      <c r="K26" s="140"/>
      <c r="L26" s="108"/>
      <c r="M26" s="134"/>
      <c r="N26" s="148"/>
    </row>
    <row r="27" spans="1:14">
      <c r="A27" s="126"/>
      <c r="B27" s="126"/>
      <c r="C27" s="127"/>
      <c r="D27" s="79"/>
      <c r="E27" s="134"/>
      <c r="F27" s="134" t="s">
        <v>148</v>
      </c>
      <c r="G27" s="108" t="s">
        <v>149</v>
      </c>
      <c r="H27" s="134"/>
      <c r="I27" s="108"/>
      <c r="J27" s="108"/>
      <c r="K27" s="108"/>
      <c r="L27" s="108"/>
      <c r="M27" s="134"/>
      <c r="N27" s="148"/>
    </row>
    <row r="28" spans="1:14">
      <c r="A28" s="126"/>
      <c r="B28" s="126"/>
      <c r="C28" s="131">
        <v>8</v>
      </c>
      <c r="D28" s="133" t="s">
        <v>150</v>
      </c>
      <c r="E28" s="134"/>
      <c r="F28" s="134" t="s">
        <v>151</v>
      </c>
      <c r="G28" s="108" t="s">
        <v>152</v>
      </c>
      <c r="H28" s="134"/>
      <c r="I28" s="108"/>
      <c r="J28" s="127"/>
      <c r="K28" s="79"/>
      <c r="L28" s="108"/>
      <c r="M28" s="134"/>
      <c r="N28" s="148"/>
    </row>
    <row r="29" spans="1:14">
      <c r="A29" s="126"/>
      <c r="B29" s="126"/>
      <c r="C29" s="134" t="s">
        <v>153</v>
      </c>
      <c r="D29" s="108" t="s">
        <v>154</v>
      </c>
      <c r="E29" s="134"/>
      <c r="F29" s="134" t="s">
        <v>155</v>
      </c>
      <c r="G29" s="108" t="s">
        <v>156</v>
      </c>
      <c r="H29" s="134"/>
      <c r="I29" s="108"/>
      <c r="J29" s="134"/>
      <c r="K29" s="108"/>
      <c r="L29" s="108"/>
      <c r="M29" s="134"/>
      <c r="N29" s="148"/>
    </row>
    <row r="30" spans="1:14">
      <c r="A30" s="126"/>
      <c r="B30" s="126"/>
      <c r="C30" s="134" t="s">
        <v>157</v>
      </c>
      <c r="D30" s="140" t="s">
        <v>158</v>
      </c>
      <c r="E30" s="134"/>
      <c r="F30" s="134" t="s">
        <v>159</v>
      </c>
      <c r="G30" s="140" t="s">
        <v>160</v>
      </c>
      <c r="H30" s="134"/>
      <c r="I30" s="108"/>
      <c r="J30" s="134"/>
      <c r="K30" s="140"/>
      <c r="L30" s="108"/>
      <c r="M30" s="134"/>
      <c r="N30" s="148"/>
    </row>
    <row r="31" spans="1:14">
      <c r="A31" s="126"/>
      <c r="B31" s="126"/>
      <c r="C31" s="134" t="s">
        <v>161</v>
      </c>
      <c r="D31" s="108" t="s">
        <v>162</v>
      </c>
      <c r="E31" s="108"/>
      <c r="F31" s="134" t="s">
        <v>163</v>
      </c>
      <c r="G31" s="140" t="s">
        <v>164</v>
      </c>
      <c r="H31" s="134"/>
      <c r="I31" s="108"/>
      <c r="J31" s="134"/>
      <c r="K31" s="108"/>
      <c r="L31" s="108"/>
      <c r="M31" s="134"/>
      <c r="N31" s="148"/>
    </row>
    <row r="32" spans="1:14">
      <c r="A32" s="126"/>
      <c r="B32" s="126"/>
      <c r="C32" s="127"/>
      <c r="D32" s="79"/>
      <c r="E32" s="108"/>
      <c r="F32" s="131">
        <v>10</v>
      </c>
      <c r="G32" s="133" t="s">
        <v>165</v>
      </c>
      <c r="H32" s="134"/>
      <c r="I32" s="142"/>
      <c r="J32" s="134"/>
      <c r="K32" s="108"/>
      <c r="L32" s="108"/>
      <c r="M32" s="134"/>
      <c r="N32" s="148"/>
    </row>
    <row r="33" spans="1:14">
      <c r="A33" s="126"/>
      <c r="B33" s="126"/>
      <c r="C33" s="131">
        <v>9</v>
      </c>
      <c r="D33" s="133" t="s">
        <v>166</v>
      </c>
      <c r="E33" s="108"/>
      <c r="F33" s="134" t="s">
        <v>167</v>
      </c>
      <c r="G33" s="108" t="s">
        <v>168</v>
      </c>
      <c r="H33" s="134"/>
      <c r="I33" s="108"/>
      <c r="J33" s="127"/>
      <c r="K33" s="79"/>
      <c r="L33" s="108"/>
      <c r="M33" s="134"/>
      <c r="N33" s="148"/>
    </row>
    <row r="34" spans="1:14">
      <c r="A34" s="126"/>
      <c r="B34" s="126"/>
      <c r="C34" s="134" t="s">
        <v>169</v>
      </c>
      <c r="D34" s="108" t="s">
        <v>170</v>
      </c>
      <c r="E34" s="136"/>
      <c r="F34" s="134" t="s">
        <v>171</v>
      </c>
      <c r="G34" s="140" t="s">
        <v>172</v>
      </c>
      <c r="H34" s="134"/>
      <c r="I34" s="108"/>
      <c r="J34" s="134"/>
      <c r="K34" s="108"/>
      <c r="L34" s="108"/>
      <c r="M34" s="134"/>
      <c r="N34" s="148"/>
    </row>
    <row r="35" spans="1:14">
      <c r="A35" s="126"/>
      <c r="B35" s="126"/>
      <c r="C35" s="134" t="s">
        <v>173</v>
      </c>
      <c r="D35" s="108" t="s">
        <v>174</v>
      </c>
      <c r="E35" s="108"/>
      <c r="F35" s="134" t="s">
        <v>175</v>
      </c>
      <c r="G35" s="108" t="s">
        <v>176</v>
      </c>
      <c r="H35" s="134"/>
      <c r="I35" s="108"/>
      <c r="J35" s="134"/>
      <c r="K35" s="108"/>
      <c r="L35" s="108"/>
      <c r="M35" s="134"/>
      <c r="N35" s="148"/>
    </row>
    <row r="36" spans="1:14">
      <c r="A36" s="126"/>
      <c r="B36" s="126"/>
      <c r="C36" s="134" t="s">
        <v>177</v>
      </c>
      <c r="D36" s="140" t="s">
        <v>178</v>
      </c>
      <c r="E36" s="108"/>
      <c r="F36" s="134" t="s">
        <v>179</v>
      </c>
      <c r="G36" s="108" t="s">
        <v>180</v>
      </c>
      <c r="H36" s="134"/>
      <c r="I36" s="142"/>
      <c r="J36" s="134"/>
      <c r="K36" s="108"/>
      <c r="L36" s="108"/>
      <c r="M36" s="134"/>
      <c r="N36" s="148"/>
    </row>
    <row r="37" spans="1:14">
      <c r="A37" s="126"/>
      <c r="B37" s="126"/>
      <c r="C37" s="134" t="s">
        <v>181</v>
      </c>
      <c r="D37" s="108" t="s">
        <v>182</v>
      </c>
      <c r="E37" s="108"/>
      <c r="F37" s="134" t="s">
        <v>183</v>
      </c>
      <c r="G37" s="108" t="s">
        <v>184</v>
      </c>
      <c r="H37" s="134"/>
      <c r="I37" s="108"/>
      <c r="J37" s="127"/>
      <c r="K37" s="79"/>
      <c r="L37" s="108"/>
      <c r="M37" s="134"/>
      <c r="N37" s="148"/>
    </row>
    <row r="38" spans="1:14">
      <c r="A38" s="126"/>
      <c r="B38" s="126"/>
      <c r="C38" s="134" t="s">
        <v>185</v>
      </c>
      <c r="D38" s="108" t="s">
        <v>186</v>
      </c>
      <c r="E38" s="136"/>
      <c r="F38" s="134" t="s">
        <v>187</v>
      </c>
      <c r="G38" s="108" t="s">
        <v>188</v>
      </c>
      <c r="H38" s="134"/>
      <c r="I38" s="108"/>
      <c r="J38" s="134"/>
      <c r="K38" s="108"/>
      <c r="L38" s="108"/>
      <c r="M38" s="134"/>
      <c r="N38" s="148"/>
    </row>
    <row r="39" spans="1:14">
      <c r="A39" s="126"/>
      <c r="B39" s="126"/>
      <c r="C39" s="134" t="s">
        <v>189</v>
      </c>
      <c r="D39" s="108" t="s">
        <v>164</v>
      </c>
      <c r="E39" s="108"/>
      <c r="F39" s="134" t="s">
        <v>190</v>
      </c>
      <c r="G39" s="108" t="s">
        <v>191</v>
      </c>
      <c r="H39" s="134"/>
      <c r="I39" s="108"/>
      <c r="J39" s="134"/>
      <c r="K39" s="108"/>
      <c r="L39" s="108"/>
      <c r="M39" s="134"/>
      <c r="N39" s="148"/>
    </row>
    <row r="40" spans="1:14">
      <c r="A40" s="126"/>
      <c r="B40" s="126"/>
      <c r="C40" s="134"/>
      <c r="D40" s="140"/>
      <c r="E40" s="108"/>
      <c r="F40" s="134" t="s">
        <v>192</v>
      </c>
      <c r="G40" s="108" t="s">
        <v>164</v>
      </c>
      <c r="H40" s="134"/>
      <c r="I40" s="108"/>
      <c r="J40" s="134"/>
      <c r="K40" s="108"/>
      <c r="L40" s="108"/>
      <c r="M40" s="134"/>
      <c r="N40" s="148"/>
    </row>
    <row r="41" spans="1:14">
      <c r="A41" s="126"/>
      <c r="B41" s="126"/>
      <c r="C41" s="131">
        <v>11</v>
      </c>
      <c r="D41" s="133" t="s">
        <v>193</v>
      </c>
      <c r="E41" s="108"/>
      <c r="F41" s="131">
        <v>12</v>
      </c>
      <c r="G41" s="133" t="s">
        <v>194</v>
      </c>
      <c r="H41" s="134"/>
      <c r="I41" s="108"/>
      <c r="J41" s="134"/>
      <c r="K41" s="108"/>
      <c r="L41" s="108"/>
      <c r="M41" s="134"/>
      <c r="N41" s="148"/>
    </row>
    <row r="42" spans="1:14">
      <c r="A42" s="126"/>
      <c r="B42" s="126"/>
      <c r="C42" s="134" t="s">
        <v>195</v>
      </c>
      <c r="D42" s="108" t="s">
        <v>196</v>
      </c>
      <c r="E42" s="108"/>
      <c r="F42" s="134" t="s">
        <v>197</v>
      </c>
      <c r="G42" s="108" t="s">
        <v>198</v>
      </c>
      <c r="H42" s="134"/>
      <c r="I42" s="108"/>
      <c r="J42" s="134"/>
      <c r="K42" s="108"/>
      <c r="L42" s="108"/>
      <c r="M42" s="134"/>
      <c r="N42" s="148"/>
    </row>
    <row r="43" spans="1:14">
      <c r="A43" s="126"/>
      <c r="B43" s="126"/>
      <c r="C43" s="134" t="s">
        <v>199</v>
      </c>
      <c r="D43" s="140" t="s">
        <v>200</v>
      </c>
      <c r="E43" s="108"/>
      <c r="F43" s="134" t="s">
        <v>201</v>
      </c>
      <c r="G43" s="108" t="s">
        <v>202</v>
      </c>
      <c r="H43" s="134"/>
      <c r="I43" s="108"/>
      <c r="J43" s="134"/>
      <c r="K43" s="108"/>
      <c r="L43" s="108"/>
      <c r="M43" s="134"/>
      <c r="N43" s="148"/>
    </row>
    <row r="44" spans="1:14">
      <c r="A44" s="126"/>
      <c r="B44" s="126"/>
      <c r="C44" s="134" t="s">
        <v>203</v>
      </c>
      <c r="D44" s="108" t="s">
        <v>204</v>
      </c>
      <c r="E44" s="108"/>
      <c r="F44" s="134" t="s">
        <v>205</v>
      </c>
      <c r="G44" s="140" t="s">
        <v>206</v>
      </c>
      <c r="H44" s="134"/>
      <c r="I44" s="108"/>
      <c r="J44" s="134"/>
      <c r="K44" s="108"/>
      <c r="L44" s="108"/>
      <c r="M44" s="134"/>
      <c r="N44" s="148"/>
    </row>
    <row r="45" spans="1:14">
      <c r="A45" s="126"/>
      <c r="B45" s="126"/>
      <c r="C45" s="134" t="s">
        <v>207</v>
      </c>
      <c r="D45" s="108" t="s">
        <v>208</v>
      </c>
      <c r="E45" s="108"/>
      <c r="F45" s="134" t="s">
        <v>209</v>
      </c>
      <c r="G45" s="108" t="s">
        <v>210</v>
      </c>
      <c r="H45" s="134"/>
      <c r="I45" s="108"/>
      <c r="J45" s="134"/>
      <c r="K45" s="108"/>
      <c r="L45" s="108"/>
      <c r="M45" s="134"/>
      <c r="N45" s="148"/>
    </row>
    <row r="46" spans="1:14">
      <c r="A46" s="126"/>
      <c r="B46" s="126"/>
      <c r="C46" s="134" t="s">
        <v>211</v>
      </c>
      <c r="D46" s="108" t="s">
        <v>212</v>
      </c>
      <c r="E46" s="108"/>
      <c r="F46" s="134" t="s">
        <v>213</v>
      </c>
      <c r="G46" s="108" t="s">
        <v>214</v>
      </c>
      <c r="H46" s="134"/>
      <c r="I46" s="108"/>
      <c r="J46" s="134"/>
      <c r="K46" s="108"/>
      <c r="L46" s="108"/>
      <c r="M46" s="134"/>
      <c r="N46" s="148"/>
    </row>
    <row r="47" spans="1:14">
      <c r="A47" s="126"/>
      <c r="B47" s="126"/>
      <c r="C47" s="134" t="s">
        <v>215</v>
      </c>
      <c r="D47" s="108" t="s">
        <v>216</v>
      </c>
      <c r="E47" s="108"/>
      <c r="F47" s="134" t="s">
        <v>217</v>
      </c>
      <c r="G47" s="108" t="s">
        <v>218</v>
      </c>
      <c r="H47" s="134"/>
      <c r="I47" s="108"/>
      <c r="J47" s="134"/>
      <c r="K47" s="108"/>
      <c r="L47" s="108"/>
      <c r="M47" s="134"/>
      <c r="N47" s="148"/>
    </row>
    <row r="48" spans="1:14">
      <c r="A48" s="126"/>
      <c r="B48" s="126"/>
      <c r="C48" s="134" t="s">
        <v>219</v>
      </c>
      <c r="D48" s="108" t="s">
        <v>220</v>
      </c>
      <c r="E48" s="108"/>
      <c r="F48" s="134" t="s">
        <v>221</v>
      </c>
      <c r="G48" s="108" t="s">
        <v>222</v>
      </c>
      <c r="H48" s="134"/>
      <c r="I48" s="108"/>
      <c r="J48" s="134"/>
      <c r="K48" s="108"/>
      <c r="L48" s="108"/>
      <c r="M48" s="134"/>
      <c r="N48" s="148"/>
    </row>
    <row r="49" spans="1:14">
      <c r="A49" s="126"/>
      <c r="B49" s="126"/>
      <c r="C49" s="134" t="s">
        <v>223</v>
      </c>
      <c r="D49" s="108" t="s">
        <v>164</v>
      </c>
      <c r="E49" s="108"/>
      <c r="F49" s="134" t="s">
        <v>224</v>
      </c>
      <c r="G49" s="108" t="s">
        <v>225</v>
      </c>
      <c r="H49" s="134"/>
      <c r="I49" s="108"/>
      <c r="J49" s="134"/>
      <c r="K49" s="108"/>
      <c r="L49" s="108"/>
      <c r="M49" s="134"/>
      <c r="N49" s="148"/>
    </row>
    <row r="50" spans="1:14">
      <c r="A50" s="126"/>
      <c r="B50" s="126"/>
      <c r="C50" s="108"/>
      <c r="D50" s="108"/>
      <c r="E50" s="108"/>
      <c r="F50" s="108"/>
      <c r="G50" s="108"/>
      <c r="H50" s="141"/>
      <c r="I50" s="108"/>
      <c r="J50" s="108"/>
      <c r="K50" s="108"/>
      <c r="L50" s="108"/>
      <c r="M50" s="134"/>
      <c r="N50" s="147"/>
    </row>
    <row r="51" spans="1:14">
      <c r="A51" s="126"/>
      <c r="B51" s="126"/>
      <c r="C51" s="108"/>
      <c r="D51" s="108"/>
      <c r="E51" s="108"/>
      <c r="F51" s="108"/>
      <c r="G51" s="108"/>
      <c r="H51" s="141"/>
      <c r="I51" s="108"/>
      <c r="J51" s="108"/>
      <c r="K51" s="108"/>
      <c r="L51" s="108"/>
      <c r="M51" s="134"/>
      <c r="N51" s="147"/>
    </row>
    <row r="52" spans="1:14">
      <c r="A52" s="126"/>
      <c r="B52" s="126"/>
      <c r="C52" s="108"/>
      <c r="D52" s="108"/>
      <c r="E52" s="108"/>
      <c r="F52" s="108"/>
      <c r="G52" s="108"/>
      <c r="H52" s="141"/>
      <c r="I52" s="108"/>
      <c r="J52" s="108"/>
      <c r="K52" s="108"/>
      <c r="L52" s="108"/>
      <c r="M52" s="134"/>
      <c r="N52" s="147"/>
    </row>
    <row r="53" spans="1:14">
      <c r="A53" s="126"/>
      <c r="B53" s="126"/>
      <c r="C53" s="108"/>
      <c r="D53" s="108"/>
      <c r="E53" s="108"/>
      <c r="F53" s="108"/>
      <c r="G53" s="108"/>
      <c r="H53" s="141"/>
      <c r="I53" s="108"/>
      <c r="J53" s="108"/>
      <c r="K53" s="108"/>
      <c r="L53" s="108"/>
      <c r="M53" s="134"/>
      <c r="N53" s="147"/>
    </row>
    <row r="54" spans="1:14">
      <c r="A54" s="126"/>
      <c r="B54" s="84">
        <v>1</v>
      </c>
      <c r="C54" s="85"/>
      <c r="D54" s="79" t="s">
        <v>226</v>
      </c>
      <c r="E54" s="79"/>
      <c r="F54" s="79"/>
      <c r="G54" s="108"/>
      <c r="H54" s="238"/>
      <c r="I54" s="107"/>
      <c r="J54" s="107"/>
      <c r="K54" s="107"/>
      <c r="L54" s="273"/>
      <c r="M54" s="239"/>
      <c r="N54" s="147"/>
    </row>
    <row r="55" spans="1:14">
      <c r="A55" s="126"/>
      <c r="B55" s="126"/>
      <c r="C55" s="108"/>
      <c r="D55" s="108"/>
      <c r="E55" s="108"/>
      <c r="F55" s="108"/>
      <c r="G55" s="108"/>
      <c r="H55" s="134"/>
      <c r="I55" s="108"/>
      <c r="J55" s="108"/>
      <c r="K55" s="108"/>
      <c r="L55" s="108"/>
      <c r="M55" s="134"/>
      <c r="N55" s="147"/>
    </row>
    <row r="56" spans="1:14" ht="63.75">
      <c r="A56" s="126"/>
      <c r="B56" s="83" t="s">
        <v>82</v>
      </c>
      <c r="C56" s="269" t="s">
        <v>227</v>
      </c>
      <c r="D56" s="75" t="s">
        <v>228</v>
      </c>
      <c r="E56" s="76"/>
      <c r="F56" s="78" t="s">
        <v>37</v>
      </c>
      <c r="G56" s="107"/>
      <c r="H56" s="107"/>
      <c r="I56" s="107"/>
      <c r="J56" s="107"/>
      <c r="K56" s="107"/>
      <c r="L56" s="273"/>
      <c r="M56" s="239"/>
      <c r="N56" s="147"/>
    </row>
    <row r="57" spans="1:14">
      <c r="A57" s="126"/>
      <c r="B57" s="434"/>
      <c r="C57" s="134"/>
      <c r="D57" s="240"/>
      <c r="E57" s="140" t="s">
        <v>229</v>
      </c>
      <c r="F57" s="240">
        <v>267.87</v>
      </c>
      <c r="G57" s="241" t="s">
        <v>230</v>
      </c>
      <c r="H57" s="127" t="str">
        <f>C56</f>
        <v>ED-16660</v>
      </c>
      <c r="I57" s="108"/>
      <c r="J57" s="108" t="s">
        <v>231</v>
      </c>
      <c r="K57" s="108"/>
      <c r="L57" s="108"/>
      <c r="M57" s="134"/>
      <c r="N57" s="147"/>
    </row>
    <row r="58" spans="1:14">
      <c r="A58" s="126"/>
      <c r="B58" s="434"/>
      <c r="C58" s="108"/>
      <c r="D58" s="136"/>
      <c r="E58" s="108"/>
      <c r="F58" s="108"/>
      <c r="G58" s="108"/>
      <c r="H58" s="134"/>
      <c r="I58" s="108"/>
      <c r="J58" s="108"/>
      <c r="K58" s="108"/>
      <c r="L58" s="108"/>
      <c r="M58" s="134"/>
      <c r="N58" s="147"/>
    </row>
    <row r="59" spans="1:14">
      <c r="A59" s="126"/>
      <c r="B59" s="434"/>
      <c r="C59" s="142"/>
      <c r="D59" s="136" t="s">
        <v>232</v>
      </c>
      <c r="E59" s="254">
        <v>1.5</v>
      </c>
      <c r="F59" s="255" t="s">
        <v>233</v>
      </c>
      <c r="G59" s="254">
        <v>1</v>
      </c>
      <c r="H59" s="255" t="s">
        <v>233</v>
      </c>
      <c r="I59" s="254">
        <v>1</v>
      </c>
      <c r="J59" s="255">
        <v>1</v>
      </c>
      <c r="K59" s="255">
        <v>1</v>
      </c>
      <c r="L59" s="270" t="s">
        <v>234</v>
      </c>
      <c r="M59" s="256">
        <f>ROUND(E59*G59*I59*J59*K59,2)</f>
        <v>1.5</v>
      </c>
      <c r="N59" s="242" t="str">
        <f>F56</f>
        <v>M2</v>
      </c>
    </row>
    <row r="60" spans="1:14">
      <c r="A60" s="126"/>
      <c r="B60" s="126"/>
      <c r="C60" s="108"/>
      <c r="D60" s="108"/>
      <c r="E60" s="108"/>
      <c r="F60" s="108"/>
      <c r="G60" s="108"/>
      <c r="H60" s="134"/>
      <c r="I60" s="108"/>
      <c r="J60" s="108"/>
      <c r="K60" s="108"/>
      <c r="L60" s="108"/>
      <c r="M60" s="134"/>
      <c r="N60" s="147"/>
    </row>
    <row r="61" spans="1:14">
      <c r="A61" s="126"/>
      <c r="B61" s="126"/>
      <c r="C61" s="108"/>
      <c r="D61" s="108"/>
      <c r="E61" s="108"/>
      <c r="F61" s="108"/>
      <c r="G61" s="108"/>
      <c r="H61" s="134"/>
      <c r="I61" s="108"/>
      <c r="J61" s="108"/>
      <c r="K61" s="108"/>
      <c r="L61" s="108"/>
      <c r="M61" s="134"/>
      <c r="N61" s="147"/>
    </row>
    <row r="62" spans="1:14" ht="63.75">
      <c r="A62" s="126"/>
      <c r="B62" s="83" t="s">
        <v>86</v>
      </c>
      <c r="C62" s="78" t="s">
        <v>235</v>
      </c>
      <c r="D62" s="75" t="s">
        <v>236</v>
      </c>
      <c r="E62" s="76"/>
      <c r="F62" s="78" t="s">
        <v>237</v>
      </c>
      <c r="G62" s="107"/>
      <c r="H62" s="107"/>
      <c r="I62" s="107"/>
      <c r="J62" s="107"/>
      <c r="K62" s="107"/>
      <c r="L62" s="273"/>
      <c r="M62" s="239"/>
      <c r="N62" s="147"/>
    </row>
    <row r="63" spans="1:14">
      <c r="A63" s="126"/>
      <c r="B63" s="434"/>
      <c r="C63" s="134"/>
      <c r="D63" s="240"/>
      <c r="E63" s="140" t="s">
        <v>519</v>
      </c>
      <c r="F63" s="240">
        <v>1649.5</v>
      </c>
      <c r="G63" s="241" t="s">
        <v>230</v>
      </c>
      <c r="H63" s="127" t="str">
        <f>C62</f>
        <v>ED-16348</v>
      </c>
      <c r="I63" s="108"/>
      <c r="J63" s="108" t="s">
        <v>231</v>
      </c>
      <c r="K63" s="108"/>
      <c r="L63" s="108"/>
      <c r="M63" s="134"/>
      <c r="N63" s="147"/>
    </row>
    <row r="64" spans="1:14">
      <c r="A64" s="126"/>
      <c r="B64" s="434"/>
      <c r="C64" s="108"/>
      <c r="D64" s="136"/>
      <c r="E64" s="108"/>
      <c r="F64" s="108"/>
      <c r="G64" s="108"/>
      <c r="H64" s="134"/>
      <c r="I64" s="108"/>
      <c r="J64" s="108"/>
      <c r="K64" s="108"/>
      <c r="L64" s="108"/>
      <c r="M64" s="134"/>
      <c r="N64" s="147"/>
    </row>
    <row r="65" spans="1:14">
      <c r="A65" s="126"/>
      <c r="B65" s="434"/>
      <c r="C65" s="142"/>
      <c r="D65" s="136" t="s">
        <v>238</v>
      </c>
      <c r="E65" s="254">
        <v>1</v>
      </c>
      <c r="F65" s="255" t="s">
        <v>233</v>
      </c>
      <c r="G65" s="254">
        <v>1</v>
      </c>
      <c r="H65" s="255" t="s">
        <v>233</v>
      </c>
      <c r="I65" s="254">
        <v>1</v>
      </c>
      <c r="J65" s="255">
        <v>1</v>
      </c>
      <c r="K65" s="255">
        <v>8</v>
      </c>
      <c r="L65" s="270" t="s">
        <v>234</v>
      </c>
      <c r="M65" s="256">
        <f>ROUND(E65*G65*I65*J65*K65,2)</f>
        <v>8</v>
      </c>
      <c r="N65" s="242" t="str">
        <f>F62</f>
        <v>MÊS</v>
      </c>
    </row>
    <row r="66" spans="1:14">
      <c r="A66" s="126"/>
      <c r="B66" s="434"/>
      <c r="C66" s="142"/>
      <c r="D66" s="136"/>
      <c r="E66" s="142"/>
      <c r="F66" s="134"/>
      <c r="G66" s="142"/>
      <c r="H66" s="134"/>
      <c r="I66" s="142"/>
      <c r="J66" s="134"/>
      <c r="K66" s="241"/>
      <c r="L66" s="108"/>
      <c r="N66" s="147"/>
    </row>
    <row r="67" spans="1:14" ht="38.25">
      <c r="A67" s="126"/>
      <c r="B67" s="83" t="s">
        <v>90</v>
      </c>
      <c r="C67" s="78" t="s">
        <v>239</v>
      </c>
      <c r="D67" s="75" t="s">
        <v>240</v>
      </c>
      <c r="E67" s="76"/>
      <c r="F67" s="78" t="s">
        <v>241</v>
      </c>
      <c r="G67" s="107"/>
      <c r="H67" s="107"/>
      <c r="I67" s="107"/>
      <c r="J67" s="107"/>
      <c r="K67" s="107"/>
      <c r="L67" s="273"/>
      <c r="M67" s="239"/>
      <c r="N67" s="147"/>
    </row>
    <row r="68" spans="1:14">
      <c r="A68" s="126"/>
      <c r="B68" s="434"/>
      <c r="C68" s="134"/>
      <c r="D68" s="240"/>
      <c r="E68" s="140" t="s">
        <v>520</v>
      </c>
      <c r="F68" s="240">
        <v>1572.02</v>
      </c>
      <c r="G68" s="241" t="s">
        <v>230</v>
      </c>
      <c r="H68" s="127" t="str">
        <f>C67</f>
        <v>ED-50137</v>
      </c>
      <c r="I68" s="108"/>
      <c r="J68" s="108" t="s">
        <v>231</v>
      </c>
      <c r="K68" s="108"/>
      <c r="L68" s="108"/>
      <c r="M68" s="134"/>
      <c r="N68" s="147"/>
    </row>
    <row r="69" spans="1:14">
      <c r="A69" s="126"/>
      <c r="B69" s="434"/>
      <c r="C69" s="108"/>
      <c r="D69" s="136"/>
      <c r="E69" s="108"/>
      <c r="F69" s="108"/>
      <c r="G69" s="108"/>
      <c r="H69" s="134"/>
      <c r="I69" s="108"/>
      <c r="J69" s="108"/>
      <c r="K69" s="108"/>
      <c r="L69" s="108"/>
      <c r="M69" s="134"/>
      <c r="N69" s="147"/>
    </row>
    <row r="70" spans="1:14">
      <c r="A70" s="126"/>
      <c r="B70" s="434"/>
      <c r="C70" s="142"/>
      <c r="D70" s="136" t="s">
        <v>238</v>
      </c>
      <c r="E70" s="254">
        <v>1</v>
      </c>
      <c r="F70" s="255" t="s">
        <v>233</v>
      </c>
      <c r="G70" s="254">
        <v>1</v>
      </c>
      <c r="H70" s="255" t="s">
        <v>233</v>
      </c>
      <c r="I70" s="254">
        <v>1</v>
      </c>
      <c r="J70" s="255">
        <v>1</v>
      </c>
      <c r="K70" s="255">
        <v>1</v>
      </c>
      <c r="L70" s="270" t="s">
        <v>234</v>
      </c>
      <c r="M70" s="256">
        <f>ROUND(E70*G70*I70*J70*K70,2)</f>
        <v>1</v>
      </c>
      <c r="N70" s="242" t="str">
        <f>F67</f>
        <v xml:space="preserve">UNID </v>
      </c>
    </row>
    <row r="71" spans="1:14">
      <c r="A71" s="126"/>
      <c r="B71" s="434"/>
      <c r="C71" s="142"/>
      <c r="D71" s="136"/>
      <c r="E71" s="142"/>
      <c r="F71" s="134"/>
      <c r="G71" s="142"/>
      <c r="H71" s="134"/>
      <c r="I71" s="142"/>
      <c r="J71" s="134"/>
      <c r="K71" s="134"/>
      <c r="L71" s="108"/>
      <c r="M71" s="149"/>
      <c r="N71" s="242"/>
    </row>
    <row r="72" spans="1:14" ht="38.25">
      <c r="A72" s="126"/>
      <c r="B72" s="83" t="s">
        <v>94</v>
      </c>
      <c r="C72" s="78" t="s">
        <v>250</v>
      </c>
      <c r="D72" s="75" t="s">
        <v>251</v>
      </c>
      <c r="E72" s="76"/>
      <c r="F72" s="78" t="s">
        <v>237</v>
      </c>
      <c r="G72" s="107"/>
      <c r="H72" s="107"/>
      <c r="I72" s="107"/>
      <c r="J72" s="107"/>
      <c r="K72" s="107"/>
      <c r="L72" s="273"/>
      <c r="M72" s="239"/>
      <c r="N72" s="147"/>
    </row>
    <row r="73" spans="1:14">
      <c r="A73" s="126"/>
      <c r="B73" s="434"/>
      <c r="C73" s="134"/>
      <c r="D73" s="240"/>
      <c r="E73" s="140" t="s">
        <v>519</v>
      </c>
      <c r="F73" s="240">
        <v>900</v>
      </c>
      <c r="G73" s="241" t="s">
        <v>230</v>
      </c>
      <c r="H73" s="127" t="str">
        <f>C72</f>
        <v>ED-50155</v>
      </c>
      <c r="I73" s="108"/>
      <c r="J73" s="108" t="s">
        <v>231</v>
      </c>
      <c r="K73" s="108"/>
      <c r="L73" s="108"/>
      <c r="M73" s="134"/>
      <c r="N73" s="147"/>
    </row>
    <row r="74" spans="1:14">
      <c r="A74" s="126"/>
      <c r="B74" s="434"/>
      <c r="C74" s="108"/>
      <c r="D74" s="136"/>
      <c r="E74" s="108"/>
      <c r="F74" s="108"/>
      <c r="G74" s="108"/>
      <c r="H74" s="134"/>
      <c r="I74" s="108"/>
      <c r="J74" s="108"/>
      <c r="K74" s="108"/>
      <c r="L74" s="108"/>
      <c r="M74" s="134"/>
      <c r="N74" s="147"/>
    </row>
    <row r="75" spans="1:14">
      <c r="A75" s="126"/>
      <c r="B75" s="434"/>
      <c r="C75" s="108"/>
      <c r="D75" s="136" t="s">
        <v>238</v>
      </c>
      <c r="E75" s="254">
        <v>1</v>
      </c>
      <c r="F75" s="255" t="s">
        <v>233</v>
      </c>
      <c r="G75" s="254">
        <v>1</v>
      </c>
      <c r="H75" s="255" t="s">
        <v>233</v>
      </c>
      <c r="I75" s="254">
        <v>1</v>
      </c>
      <c r="J75" s="255">
        <v>1</v>
      </c>
      <c r="K75" s="255">
        <v>8</v>
      </c>
      <c r="L75" s="270" t="s">
        <v>234</v>
      </c>
      <c r="M75" s="256">
        <f>ROUND(E75*G75*I75*J75*K75,2)</f>
        <v>8</v>
      </c>
      <c r="N75" s="242" t="s">
        <v>237</v>
      </c>
    </row>
    <row r="76" spans="1:14">
      <c r="A76" s="126"/>
      <c r="B76" s="434"/>
      <c r="C76" s="108"/>
      <c r="D76" s="136"/>
      <c r="E76" s="142"/>
      <c r="F76" s="134"/>
      <c r="G76" s="142"/>
      <c r="H76" s="134"/>
      <c r="I76" s="142"/>
      <c r="J76" s="134"/>
      <c r="K76" s="134"/>
      <c r="L76" s="108"/>
      <c r="M76" s="149"/>
      <c r="N76" s="242"/>
    </row>
    <row r="77" spans="1:14">
      <c r="A77" s="126"/>
      <c r="B77" s="83" t="s">
        <v>98</v>
      </c>
      <c r="C77" s="78" t="s">
        <v>246</v>
      </c>
      <c r="D77" s="75" t="s">
        <v>247</v>
      </c>
      <c r="E77" s="76"/>
      <c r="F77" s="78" t="s">
        <v>237</v>
      </c>
      <c r="G77" s="107"/>
      <c r="H77" s="107"/>
      <c r="I77" s="107"/>
      <c r="J77" s="107"/>
      <c r="K77" s="107"/>
      <c r="L77" s="273"/>
      <c r="M77" s="239"/>
      <c r="N77" s="147"/>
    </row>
    <row r="78" spans="1:14">
      <c r="A78" s="126"/>
      <c r="B78" s="434"/>
      <c r="C78" s="134"/>
      <c r="D78" s="240"/>
      <c r="E78" s="140" t="s">
        <v>519</v>
      </c>
      <c r="F78" s="240">
        <v>5720</v>
      </c>
      <c r="G78" s="241" t="s">
        <v>230</v>
      </c>
      <c r="H78" s="127" t="str">
        <f>C77</f>
        <v>ED-21780</v>
      </c>
      <c r="I78" s="108"/>
      <c r="J78" s="108" t="s">
        <v>231</v>
      </c>
      <c r="K78" s="108"/>
      <c r="L78" s="108"/>
      <c r="M78" s="134"/>
      <c r="N78" s="147"/>
    </row>
    <row r="79" spans="1:14">
      <c r="A79" s="126"/>
      <c r="B79" s="434"/>
      <c r="C79" s="108"/>
      <c r="D79" s="136"/>
      <c r="E79" s="108"/>
      <c r="F79" s="108"/>
      <c r="G79" s="108"/>
      <c r="H79" s="134"/>
      <c r="I79" s="108"/>
      <c r="J79" s="108"/>
      <c r="K79" s="108"/>
      <c r="L79" s="108"/>
      <c r="M79" s="134"/>
      <c r="N79" s="147"/>
    </row>
    <row r="80" spans="1:14">
      <c r="A80" s="126"/>
      <c r="B80" s="434"/>
      <c r="C80" s="108"/>
      <c r="D80" s="136" t="s">
        <v>248</v>
      </c>
      <c r="E80" s="254">
        <v>1</v>
      </c>
      <c r="F80" s="255" t="s">
        <v>233</v>
      </c>
      <c r="G80" s="254">
        <v>1</v>
      </c>
      <c r="H80" s="255" t="s">
        <v>233</v>
      </c>
      <c r="I80" s="254">
        <v>1</v>
      </c>
      <c r="J80" s="255">
        <v>1</v>
      </c>
      <c r="K80" s="255">
        <v>8</v>
      </c>
      <c r="L80" s="270" t="s">
        <v>234</v>
      </c>
      <c r="M80" s="256">
        <f>ROUND(E80*G80*I80*J80*K80,2)</f>
        <v>8</v>
      </c>
      <c r="N80" s="242" t="s">
        <v>237</v>
      </c>
    </row>
    <row r="81" spans="1:14">
      <c r="A81" s="243"/>
      <c r="B81" s="58"/>
      <c r="D81" s="64"/>
      <c r="E81" s="99"/>
      <c r="F81" s="44"/>
      <c r="G81" s="99"/>
      <c r="I81" s="99"/>
      <c r="J81" s="44"/>
      <c r="K81" s="44"/>
      <c r="M81" s="121"/>
      <c r="N81" s="244"/>
    </row>
    <row r="82" spans="1:14">
      <c r="A82" s="126"/>
      <c r="B82" s="245" t="s">
        <v>249</v>
      </c>
      <c r="C82" s="269" t="s">
        <v>375</v>
      </c>
      <c r="D82" s="332" t="s">
        <v>605</v>
      </c>
      <c r="E82" s="76"/>
      <c r="F82" s="269" t="s">
        <v>237</v>
      </c>
      <c r="G82" s="107"/>
      <c r="H82" s="107"/>
      <c r="I82" s="107"/>
      <c r="J82" s="107"/>
      <c r="K82" s="107"/>
      <c r="L82" s="273"/>
      <c r="M82" s="239"/>
      <c r="N82" s="147"/>
    </row>
    <row r="83" spans="1:14">
      <c r="A83" s="126"/>
      <c r="B83" s="434"/>
      <c r="C83" s="134"/>
      <c r="D83" s="240"/>
      <c r="E83" s="140" t="s">
        <v>519</v>
      </c>
      <c r="F83" s="240">
        <v>7515.76</v>
      </c>
      <c r="G83" s="241" t="s">
        <v>230</v>
      </c>
      <c r="H83" s="127" t="str">
        <f>C82</f>
        <v>ED-21777</v>
      </c>
      <c r="I83" s="108"/>
      <c r="J83" s="108" t="s">
        <v>231</v>
      </c>
      <c r="K83" s="108"/>
      <c r="L83" s="108"/>
      <c r="M83" s="134"/>
      <c r="N83" s="147"/>
    </row>
    <row r="84" spans="1:14">
      <c r="A84" s="126"/>
      <c r="B84" s="434"/>
      <c r="C84" s="108"/>
      <c r="D84" s="136"/>
      <c r="E84" s="108"/>
      <c r="F84" s="108"/>
      <c r="G84" s="108"/>
      <c r="H84" s="134"/>
      <c r="I84" s="108"/>
      <c r="J84" s="108"/>
      <c r="K84" s="108"/>
      <c r="L84" s="108"/>
      <c r="M84" s="134"/>
      <c r="N84" s="147"/>
    </row>
    <row r="85" spans="1:14">
      <c r="A85" s="126"/>
      <c r="B85" s="434"/>
      <c r="C85" s="108"/>
      <c r="D85" s="136" t="s">
        <v>238</v>
      </c>
      <c r="E85" s="254">
        <v>1</v>
      </c>
      <c r="F85" s="255" t="s">
        <v>233</v>
      </c>
      <c r="G85" s="254">
        <v>1</v>
      </c>
      <c r="H85" s="255" t="s">
        <v>233</v>
      </c>
      <c r="I85" s="254">
        <v>1</v>
      </c>
      <c r="J85" s="255">
        <v>1</v>
      </c>
      <c r="K85" s="255">
        <v>4</v>
      </c>
      <c r="L85" s="270" t="s">
        <v>234</v>
      </c>
      <c r="M85" s="256">
        <f>ROUND(E85*G85*I85*J85*K85,2)</f>
        <v>4</v>
      </c>
      <c r="N85" s="242" t="s">
        <v>237</v>
      </c>
    </row>
    <row r="86" spans="1:14">
      <c r="A86" s="126"/>
      <c r="B86" s="434"/>
      <c r="C86" s="108"/>
      <c r="D86" s="136"/>
      <c r="E86" s="142"/>
      <c r="F86" s="134"/>
      <c r="G86" s="142"/>
      <c r="H86" s="134"/>
      <c r="I86" s="142"/>
      <c r="J86" s="134"/>
      <c r="K86" s="134"/>
      <c r="L86" s="108"/>
      <c r="M86" s="149"/>
      <c r="N86" s="242"/>
    </row>
    <row r="87" spans="1:14">
      <c r="A87" s="126"/>
      <c r="B87" s="434"/>
      <c r="C87" s="108"/>
      <c r="D87" s="136"/>
      <c r="E87" s="142"/>
      <c r="F87" s="134"/>
      <c r="G87" s="142"/>
      <c r="H87" s="134"/>
      <c r="I87" s="142"/>
      <c r="J87" s="134"/>
      <c r="K87" s="134"/>
      <c r="L87" s="108"/>
      <c r="M87" s="149"/>
      <c r="N87" s="242"/>
    </row>
    <row r="88" spans="1:14">
      <c r="A88" s="126"/>
      <c r="B88" s="434"/>
      <c r="C88" s="108"/>
      <c r="D88" s="136"/>
      <c r="E88" s="142"/>
      <c r="F88" s="134"/>
      <c r="G88" s="142"/>
      <c r="H88" s="134"/>
      <c r="I88" s="142"/>
      <c r="J88" s="134"/>
      <c r="K88" s="134"/>
      <c r="L88" s="108"/>
      <c r="M88" s="149"/>
      <c r="N88" s="242"/>
    </row>
    <row r="89" spans="1:14">
      <c r="A89" s="126"/>
      <c r="B89" s="83" t="s">
        <v>376</v>
      </c>
      <c r="C89" s="78" t="s">
        <v>611</v>
      </c>
      <c r="D89" s="75" t="s">
        <v>610</v>
      </c>
      <c r="E89" s="76"/>
      <c r="F89" s="78" t="s">
        <v>244</v>
      </c>
      <c r="G89" s="107"/>
      <c r="H89" s="107"/>
      <c r="I89" s="107"/>
      <c r="J89" s="107"/>
      <c r="K89" s="107"/>
      <c r="L89" s="273"/>
      <c r="M89" s="239"/>
      <c r="N89" s="147"/>
    </row>
    <row r="90" spans="1:14">
      <c r="A90" s="126"/>
      <c r="B90" s="434"/>
      <c r="C90" s="134"/>
      <c r="D90" s="240"/>
      <c r="E90" s="140" t="s">
        <v>521</v>
      </c>
      <c r="F90" s="240">
        <v>1538.5</v>
      </c>
      <c r="G90" s="241" t="s">
        <v>230</v>
      </c>
      <c r="H90" s="127" t="str">
        <f>C89</f>
        <v>CO-27427</v>
      </c>
      <c r="I90" s="108"/>
      <c r="J90" s="108" t="s">
        <v>231</v>
      </c>
      <c r="K90" s="108"/>
      <c r="L90" s="108"/>
      <c r="M90" s="134"/>
      <c r="N90" s="147"/>
    </row>
    <row r="91" spans="1:14">
      <c r="A91" s="126"/>
      <c r="B91" s="434"/>
      <c r="C91" s="108"/>
      <c r="D91" s="136"/>
      <c r="E91" s="108"/>
      <c r="F91" s="108"/>
      <c r="G91" s="108"/>
      <c r="H91" s="134"/>
      <c r="I91" s="108"/>
      <c r="J91" s="108"/>
      <c r="K91" s="108"/>
      <c r="L91" s="108"/>
      <c r="M91" s="134"/>
      <c r="N91" s="147"/>
    </row>
    <row r="92" spans="1:14">
      <c r="A92" s="126"/>
      <c r="B92" s="434"/>
      <c r="C92" s="108"/>
      <c r="D92" s="136" t="s">
        <v>245</v>
      </c>
      <c r="E92" s="254">
        <v>1</v>
      </c>
      <c r="F92" s="255" t="s">
        <v>233</v>
      </c>
      <c r="G92" s="254">
        <v>1</v>
      </c>
      <c r="H92" s="255" t="s">
        <v>233</v>
      </c>
      <c r="I92" s="254">
        <v>1</v>
      </c>
      <c r="J92" s="255">
        <v>1</v>
      </c>
      <c r="K92" s="255">
        <v>4</v>
      </c>
      <c r="L92" s="270" t="s">
        <v>234</v>
      </c>
      <c r="M92" s="256">
        <f>ROUND(E92*G92*I92*J92*K92,2)</f>
        <v>4</v>
      </c>
      <c r="N92" s="242" t="str">
        <f>F89</f>
        <v>PR A1</v>
      </c>
    </row>
    <row r="93" spans="1:14">
      <c r="A93" s="126"/>
      <c r="B93" s="434"/>
      <c r="C93" s="108"/>
      <c r="D93" s="136"/>
      <c r="E93" s="142"/>
      <c r="F93" s="134"/>
      <c r="G93" s="142"/>
      <c r="H93" s="134"/>
      <c r="I93" s="142"/>
      <c r="J93" s="134"/>
      <c r="K93" s="134"/>
      <c r="L93" s="108"/>
      <c r="M93" s="149"/>
      <c r="N93" s="242"/>
    </row>
    <row r="94" spans="1:14">
      <c r="A94" s="126"/>
      <c r="B94" s="83" t="s">
        <v>609</v>
      </c>
      <c r="C94" s="78" t="s">
        <v>242</v>
      </c>
      <c r="D94" s="75" t="s">
        <v>243</v>
      </c>
      <c r="E94" s="76"/>
      <c r="F94" s="78" t="s">
        <v>244</v>
      </c>
      <c r="G94" s="107"/>
      <c r="H94" s="107"/>
      <c r="I94" s="107"/>
      <c r="J94" s="107"/>
      <c r="K94" s="107"/>
      <c r="L94" s="273"/>
      <c r="M94" s="239"/>
      <c r="N94" s="147"/>
    </row>
    <row r="95" spans="1:14">
      <c r="A95" s="126"/>
      <c r="B95" s="434"/>
      <c r="C95" s="134"/>
      <c r="D95" s="240"/>
      <c r="E95" s="140" t="s">
        <v>521</v>
      </c>
      <c r="F95" s="240">
        <v>2229.7600000000002</v>
      </c>
      <c r="G95" s="241" t="s">
        <v>230</v>
      </c>
      <c r="H95" s="127" t="str">
        <f>C94</f>
        <v xml:space="preserve">CO-27428 </v>
      </c>
      <c r="I95" s="108"/>
      <c r="J95" s="108" t="s">
        <v>231</v>
      </c>
      <c r="K95" s="108"/>
      <c r="L95" s="108"/>
      <c r="M95" s="134"/>
      <c r="N95" s="147"/>
    </row>
    <row r="96" spans="1:14">
      <c r="A96" s="126"/>
      <c r="B96" s="434"/>
      <c r="C96" s="108"/>
      <c r="D96" s="136"/>
      <c r="E96" s="108"/>
      <c r="F96" s="108"/>
      <c r="G96" s="108"/>
      <c r="H96" s="134"/>
      <c r="I96" s="108"/>
      <c r="J96" s="108"/>
      <c r="K96" s="108"/>
      <c r="L96" s="108"/>
      <c r="M96" s="134"/>
      <c r="N96" s="147"/>
    </row>
    <row r="97" spans="1:14">
      <c r="A97" s="126"/>
      <c r="B97" s="434"/>
      <c r="C97" s="108"/>
      <c r="D97" s="136" t="s">
        <v>245</v>
      </c>
      <c r="E97" s="254">
        <v>1</v>
      </c>
      <c r="F97" s="255" t="s">
        <v>233</v>
      </c>
      <c r="G97" s="254">
        <v>1</v>
      </c>
      <c r="H97" s="255" t="s">
        <v>233</v>
      </c>
      <c r="I97" s="254">
        <v>1</v>
      </c>
      <c r="J97" s="255">
        <v>1</v>
      </c>
      <c r="K97" s="255">
        <v>8</v>
      </c>
      <c r="L97" s="270" t="s">
        <v>234</v>
      </c>
      <c r="M97" s="256">
        <f>ROUND(E97*G97*I97*J97*K97,2)</f>
        <v>8</v>
      </c>
      <c r="N97" s="242" t="str">
        <f>F94</f>
        <v>PR A1</v>
      </c>
    </row>
    <row r="98" spans="1:14">
      <c r="A98" s="243"/>
      <c r="B98" s="58"/>
      <c r="D98" s="64"/>
      <c r="E98" s="99"/>
      <c r="F98" s="44"/>
      <c r="G98" s="99"/>
      <c r="I98" s="99"/>
      <c r="J98" s="44"/>
      <c r="K98" s="44"/>
      <c r="M98" s="121"/>
      <c r="N98" s="244"/>
    </row>
    <row r="99" spans="1:14">
      <c r="A99" s="126"/>
      <c r="B99" s="84">
        <v>2</v>
      </c>
      <c r="C99" s="85"/>
      <c r="D99" s="79" t="s">
        <v>451</v>
      </c>
      <c r="E99" s="79"/>
      <c r="F99" s="79"/>
      <c r="G99" s="108"/>
      <c r="H99" s="238"/>
      <c r="I99" s="107"/>
      <c r="J99" s="107"/>
      <c r="K99" s="107"/>
      <c r="L99" s="273"/>
      <c r="M99" s="239"/>
      <c r="N99" s="147"/>
    </row>
    <row r="100" spans="1:14">
      <c r="A100" s="126"/>
      <c r="B100" s="433"/>
      <c r="C100" s="108"/>
      <c r="D100" s="79"/>
      <c r="E100" s="79"/>
      <c r="F100" s="79"/>
      <c r="G100" s="108"/>
      <c r="H100" s="238"/>
      <c r="I100" s="107"/>
      <c r="J100" s="107"/>
      <c r="K100" s="107"/>
      <c r="L100" s="273"/>
      <c r="M100" s="239"/>
      <c r="N100" s="147"/>
    </row>
    <row r="101" spans="1:14" ht="38.25">
      <c r="A101" s="126"/>
      <c r="B101" s="245" t="s">
        <v>84</v>
      </c>
      <c r="C101" s="220" t="s">
        <v>322</v>
      </c>
      <c r="D101" s="75" t="s">
        <v>323</v>
      </c>
      <c r="E101" s="76"/>
      <c r="F101" s="78" t="s">
        <v>324</v>
      </c>
      <c r="G101" s="107"/>
      <c r="H101" s="107"/>
      <c r="I101" s="107"/>
      <c r="J101" s="107"/>
      <c r="K101" s="107"/>
      <c r="L101" s="273"/>
      <c r="M101" s="239"/>
      <c r="N101" s="147"/>
    </row>
    <row r="102" spans="1:14">
      <c r="A102" s="126"/>
      <c r="B102" s="434"/>
      <c r="C102" s="134"/>
      <c r="D102" s="240"/>
      <c r="E102" s="140" t="s">
        <v>325</v>
      </c>
      <c r="F102" s="240">
        <v>11.98</v>
      </c>
      <c r="G102" s="241" t="s">
        <v>230</v>
      </c>
      <c r="H102" s="127" t="str">
        <f>C101</f>
        <v>ED-48468</v>
      </c>
      <c r="I102" s="108"/>
      <c r="J102" s="108" t="s">
        <v>231</v>
      </c>
      <c r="K102" s="108"/>
      <c r="L102" s="108"/>
      <c r="M102" s="134"/>
      <c r="N102" s="147"/>
    </row>
    <row r="103" spans="1:14">
      <c r="A103" s="126"/>
      <c r="B103" s="434"/>
      <c r="C103" s="108"/>
      <c r="D103" s="136"/>
      <c r="E103" s="108"/>
      <c r="F103" s="108"/>
      <c r="G103" s="108"/>
      <c r="H103" s="134"/>
      <c r="I103" s="108"/>
      <c r="J103" s="108"/>
      <c r="K103" s="108"/>
      <c r="L103" s="108"/>
      <c r="M103" s="134"/>
      <c r="N103" s="147"/>
    </row>
    <row r="104" spans="1:14">
      <c r="A104" s="126"/>
      <c r="B104" s="434"/>
      <c r="C104" s="142"/>
      <c r="D104" s="136" t="s">
        <v>326</v>
      </c>
      <c r="E104" s="254">
        <v>4</v>
      </c>
      <c r="F104" s="255" t="s">
        <v>233</v>
      </c>
      <c r="G104" s="254">
        <v>1</v>
      </c>
      <c r="H104" s="255" t="s">
        <v>233</v>
      </c>
      <c r="I104" s="254">
        <v>1</v>
      </c>
      <c r="J104" s="255">
        <v>1</v>
      </c>
      <c r="K104" s="255">
        <v>1</v>
      </c>
      <c r="L104" s="270" t="s">
        <v>234</v>
      </c>
      <c r="M104" s="256">
        <f>ROUND(E104*G104*I104*J104*K104,2)</f>
        <v>4</v>
      </c>
      <c r="N104" s="242" t="str">
        <f>F101</f>
        <v>UNID.</v>
      </c>
    </row>
    <row r="105" spans="1:14">
      <c r="A105" s="243"/>
      <c r="B105" s="243"/>
      <c r="N105" s="246"/>
    </row>
    <row r="106" spans="1:14" ht="38.25">
      <c r="A106" s="126"/>
      <c r="B106" s="245" t="s">
        <v>88</v>
      </c>
      <c r="C106" s="78" t="s">
        <v>257</v>
      </c>
      <c r="D106" s="75" t="s">
        <v>371</v>
      </c>
      <c r="E106" s="76"/>
      <c r="F106" s="78" t="s">
        <v>51</v>
      </c>
      <c r="G106" s="107"/>
      <c r="H106" s="107"/>
      <c r="I106" s="107"/>
      <c r="J106" s="107"/>
      <c r="K106" s="107"/>
      <c r="L106" s="273"/>
      <c r="M106" s="239"/>
      <c r="N106" s="147"/>
    </row>
    <row r="107" spans="1:14">
      <c r="A107" s="126"/>
      <c r="B107" s="434"/>
      <c r="C107" s="134"/>
      <c r="D107" s="240"/>
      <c r="E107" s="140" t="s">
        <v>421</v>
      </c>
      <c r="F107" s="240">
        <v>6.3</v>
      </c>
      <c r="G107" s="241" t="s">
        <v>230</v>
      </c>
      <c r="H107" s="127" t="str">
        <f>C106</f>
        <v>ED-48446</v>
      </c>
      <c r="I107" s="108"/>
      <c r="J107" s="108" t="s">
        <v>231</v>
      </c>
      <c r="K107" s="108"/>
      <c r="L107" s="108"/>
      <c r="M107" s="134"/>
      <c r="N107" s="147"/>
    </row>
    <row r="108" spans="1:14">
      <c r="A108" s="126"/>
      <c r="B108" s="434"/>
      <c r="C108" s="108"/>
      <c r="D108" s="136"/>
      <c r="E108" s="108"/>
      <c r="F108" s="108"/>
      <c r="G108" s="108"/>
      <c r="H108" s="134"/>
      <c r="I108" s="108"/>
      <c r="J108" s="108"/>
      <c r="K108" s="108"/>
      <c r="L108" s="108"/>
      <c r="M108" s="134"/>
      <c r="N108" s="147"/>
    </row>
    <row r="109" spans="1:14">
      <c r="A109" s="126"/>
      <c r="B109" s="434"/>
      <c r="C109" s="142"/>
      <c r="D109" s="136" t="s">
        <v>258</v>
      </c>
      <c r="E109" s="254">
        <v>7</v>
      </c>
      <c r="F109" s="255" t="s">
        <v>233</v>
      </c>
      <c r="G109" s="254">
        <v>1</v>
      </c>
      <c r="H109" s="255" t="s">
        <v>233</v>
      </c>
      <c r="I109" s="254">
        <v>1</v>
      </c>
      <c r="J109" s="255">
        <v>6</v>
      </c>
      <c r="K109" s="255">
        <v>2</v>
      </c>
      <c r="L109" s="270" t="s">
        <v>234</v>
      </c>
      <c r="M109" s="256">
        <f>ROUND(E109*G109*I109*J109*K109,2)</f>
        <v>84</v>
      </c>
      <c r="N109" s="242" t="str">
        <f>F106</f>
        <v>M</v>
      </c>
    </row>
    <row r="110" spans="1:14">
      <c r="A110" s="126"/>
      <c r="B110" s="243"/>
      <c r="N110" s="147"/>
    </row>
    <row r="111" spans="1:14" ht="38.25">
      <c r="A111" s="126"/>
      <c r="B111" s="245" t="s">
        <v>92</v>
      </c>
      <c r="C111" s="78" t="s">
        <v>255</v>
      </c>
      <c r="D111" s="75" t="s">
        <v>370</v>
      </c>
      <c r="E111" s="76"/>
      <c r="F111" s="78" t="s">
        <v>51</v>
      </c>
      <c r="G111" s="107"/>
      <c r="H111" s="107"/>
      <c r="I111" s="107"/>
      <c r="J111" s="107"/>
      <c r="K111" s="107"/>
      <c r="L111" s="273"/>
      <c r="M111" s="239"/>
      <c r="N111" s="147"/>
    </row>
    <row r="112" spans="1:14">
      <c r="A112" s="126"/>
      <c r="B112" s="434"/>
      <c r="C112" s="134"/>
      <c r="D112" s="240"/>
      <c r="E112" s="140" t="s">
        <v>421</v>
      </c>
      <c r="F112" s="240">
        <v>5.26</v>
      </c>
      <c r="G112" s="241" t="s">
        <v>230</v>
      </c>
      <c r="H112" s="127" t="str">
        <f>C111</f>
        <v>ED-48438</v>
      </c>
      <c r="I112" s="108"/>
      <c r="J112" s="108" t="s">
        <v>231</v>
      </c>
      <c r="K112" s="108"/>
      <c r="L112" s="108"/>
      <c r="M112" s="134"/>
      <c r="N112" s="147"/>
    </row>
    <row r="113" spans="1:14">
      <c r="A113" s="126"/>
      <c r="B113" s="434"/>
      <c r="C113" s="108"/>
      <c r="D113" s="136"/>
      <c r="E113" s="108"/>
      <c r="F113" s="108"/>
      <c r="G113" s="108"/>
      <c r="H113" s="134"/>
      <c r="I113" s="108"/>
      <c r="J113" s="108"/>
      <c r="K113" s="108"/>
      <c r="L113" s="108"/>
      <c r="M113" s="134"/>
      <c r="N113" s="147"/>
    </row>
    <row r="114" spans="1:14">
      <c r="A114" s="126"/>
      <c r="B114" s="434"/>
      <c r="C114" s="142"/>
      <c r="D114" s="136" t="s">
        <v>256</v>
      </c>
      <c r="E114" s="254">
        <v>18</v>
      </c>
      <c r="F114" s="255" t="s">
        <v>233</v>
      </c>
      <c r="G114" s="254">
        <v>1</v>
      </c>
      <c r="H114" s="255" t="s">
        <v>233</v>
      </c>
      <c r="I114" s="254">
        <v>1</v>
      </c>
      <c r="J114" s="255">
        <v>1</v>
      </c>
      <c r="K114" s="255">
        <v>6</v>
      </c>
      <c r="L114" s="270" t="s">
        <v>234</v>
      </c>
      <c r="M114" s="256">
        <f>ROUND(E114*G114*I114*J114*K114,2)</f>
        <v>108</v>
      </c>
      <c r="N114" s="242" t="str">
        <f>F111</f>
        <v>M</v>
      </c>
    </row>
    <row r="115" spans="1:14">
      <c r="A115" s="243"/>
      <c r="B115" s="435"/>
      <c r="C115" s="436"/>
      <c r="D115" s="437"/>
      <c r="E115" s="436"/>
      <c r="F115" s="436"/>
      <c r="G115" s="438"/>
      <c r="H115" s="438"/>
      <c r="I115" s="438"/>
      <c r="J115" s="438"/>
      <c r="K115" s="438"/>
      <c r="L115" s="439"/>
      <c r="M115" s="436"/>
      <c r="N115" s="246"/>
    </row>
    <row r="116" spans="1:14" ht="38.25">
      <c r="A116" s="126"/>
      <c r="B116" s="245" t="s">
        <v>96</v>
      </c>
      <c r="C116" s="78" t="s">
        <v>252</v>
      </c>
      <c r="D116" s="75" t="s">
        <v>253</v>
      </c>
      <c r="E116" s="76"/>
      <c r="F116" s="78" t="s">
        <v>37</v>
      </c>
      <c r="G116" s="107"/>
      <c r="H116" s="107"/>
      <c r="I116" s="107"/>
      <c r="J116" s="107"/>
      <c r="K116" s="107"/>
      <c r="L116" s="273"/>
      <c r="M116" s="239"/>
      <c r="N116" s="147"/>
    </row>
    <row r="117" spans="1:14">
      <c r="A117" s="126"/>
      <c r="B117" s="434"/>
      <c r="C117" s="134"/>
      <c r="D117" s="240"/>
      <c r="E117" s="140" t="s">
        <v>229</v>
      </c>
      <c r="F117" s="240">
        <v>14.49</v>
      </c>
      <c r="G117" s="241" t="s">
        <v>230</v>
      </c>
      <c r="H117" s="127" t="str">
        <f>C116</f>
        <v>ED-48512</v>
      </c>
      <c r="I117" s="108"/>
      <c r="J117" s="108" t="s">
        <v>231</v>
      </c>
      <c r="K117" s="108"/>
      <c r="L117" s="108"/>
      <c r="M117" s="134"/>
      <c r="N117" s="147"/>
    </row>
    <row r="118" spans="1:14">
      <c r="A118" s="126"/>
      <c r="B118" s="434"/>
      <c r="C118" s="108"/>
      <c r="D118" s="136"/>
      <c r="E118" s="108"/>
      <c r="F118" s="108"/>
      <c r="G118" s="108"/>
      <c r="H118" s="134"/>
      <c r="I118" s="108"/>
      <c r="J118" s="108"/>
      <c r="K118" s="108"/>
      <c r="L118" s="108"/>
      <c r="M118" s="134"/>
      <c r="N118" s="147"/>
    </row>
    <row r="119" spans="1:14">
      <c r="A119" s="126"/>
      <c r="B119" s="434"/>
      <c r="C119" s="142"/>
      <c r="D119" s="136" t="s">
        <v>254</v>
      </c>
      <c r="E119" s="254">
        <v>18</v>
      </c>
      <c r="F119" s="255" t="s">
        <v>233</v>
      </c>
      <c r="G119" s="254">
        <v>17</v>
      </c>
      <c r="H119" s="255" t="s">
        <v>233</v>
      </c>
      <c r="I119" s="254">
        <v>1</v>
      </c>
      <c r="J119" s="255">
        <v>1</v>
      </c>
      <c r="K119" s="255">
        <v>1</v>
      </c>
      <c r="L119" s="270" t="s">
        <v>234</v>
      </c>
      <c r="M119" s="262">
        <f>ROUND(E119*G119*I119*J119*K119,2)</f>
        <v>306</v>
      </c>
      <c r="N119" s="258" t="str">
        <f>F116</f>
        <v>M2</v>
      </c>
    </row>
    <row r="120" spans="1:14">
      <c r="A120" s="126"/>
      <c r="B120" s="434"/>
      <c r="C120" s="142"/>
      <c r="D120" s="136" t="s">
        <v>424</v>
      </c>
      <c r="E120" s="254">
        <v>11.1</v>
      </c>
      <c r="F120" s="255" t="s">
        <v>233</v>
      </c>
      <c r="G120" s="254">
        <v>1.1000000000000001</v>
      </c>
      <c r="H120" s="255" t="s">
        <v>233</v>
      </c>
      <c r="I120" s="254">
        <v>1</v>
      </c>
      <c r="J120" s="255">
        <v>1</v>
      </c>
      <c r="K120" s="255">
        <v>1</v>
      </c>
      <c r="L120" s="270" t="s">
        <v>234</v>
      </c>
      <c r="M120" s="262">
        <f>ROUND(E120*G120*I120*J120*K120,2)</f>
        <v>12.21</v>
      </c>
      <c r="N120" s="258" t="str">
        <f>F116</f>
        <v>M2</v>
      </c>
    </row>
    <row r="121" spans="1:14">
      <c r="A121" s="126"/>
      <c r="B121" s="434"/>
      <c r="C121" s="142"/>
      <c r="D121" s="142"/>
      <c r="E121" s="142"/>
      <c r="F121" s="142"/>
      <c r="G121" s="142"/>
      <c r="H121" s="142"/>
      <c r="I121" s="142"/>
      <c r="J121" s="142"/>
      <c r="K121" s="142"/>
      <c r="L121" s="247"/>
      <c r="M121" s="142"/>
      <c r="N121" s="147"/>
    </row>
    <row r="122" spans="1:14">
      <c r="A122" s="126"/>
      <c r="B122" s="434"/>
      <c r="C122" s="142"/>
      <c r="D122" s="142"/>
      <c r="E122" s="142"/>
      <c r="F122" s="142"/>
      <c r="G122" s="142"/>
      <c r="H122" s="142"/>
      <c r="I122" s="142"/>
      <c r="J122" s="569" t="s">
        <v>263</v>
      </c>
      <c r="K122" s="570"/>
      <c r="L122" s="271" t="s">
        <v>234</v>
      </c>
      <c r="M122" s="256">
        <f>SUM(M119:M121)</f>
        <v>318.20999999999998</v>
      </c>
      <c r="N122" s="242" t="str">
        <f>F116</f>
        <v>M2</v>
      </c>
    </row>
    <row r="123" spans="1:14">
      <c r="A123" s="126"/>
      <c r="B123" s="434"/>
      <c r="C123" s="142"/>
      <c r="D123" s="136"/>
      <c r="E123" s="142"/>
      <c r="F123" s="134"/>
      <c r="G123" s="142"/>
      <c r="H123" s="134"/>
      <c r="I123" s="142"/>
      <c r="J123" s="134"/>
      <c r="K123" s="134"/>
      <c r="L123" s="108"/>
      <c r="M123" s="149"/>
      <c r="N123" s="242"/>
    </row>
    <row r="124" spans="1:14">
      <c r="A124" s="126"/>
      <c r="B124" s="434"/>
      <c r="C124" s="142"/>
      <c r="D124" s="136"/>
      <c r="E124" s="142"/>
      <c r="F124" s="134"/>
      <c r="G124" s="142"/>
      <c r="H124" s="134"/>
      <c r="I124" s="142"/>
      <c r="J124" s="134"/>
      <c r="K124" s="134"/>
      <c r="L124" s="108"/>
      <c r="M124" s="149"/>
      <c r="N124" s="242"/>
    </row>
    <row r="125" spans="1:14">
      <c r="A125" s="126"/>
      <c r="B125" s="434"/>
      <c r="C125" s="142"/>
      <c r="D125" s="136"/>
      <c r="E125" s="142"/>
      <c r="F125" s="134"/>
      <c r="G125" s="142"/>
      <c r="H125" s="134"/>
      <c r="I125" s="142"/>
      <c r="J125" s="134"/>
      <c r="K125" s="134"/>
      <c r="L125" s="108"/>
      <c r="M125" s="149"/>
      <c r="N125" s="242"/>
    </row>
    <row r="126" spans="1:14">
      <c r="A126" s="126"/>
      <c r="B126" s="434"/>
      <c r="C126" s="142"/>
      <c r="D126" s="136"/>
      <c r="E126" s="142"/>
      <c r="F126" s="134"/>
      <c r="G126" s="142"/>
      <c r="H126" s="134"/>
      <c r="I126" s="142"/>
      <c r="J126" s="134"/>
      <c r="K126" s="134"/>
      <c r="L126" s="108"/>
      <c r="M126" s="149"/>
      <c r="N126" s="242"/>
    </row>
    <row r="127" spans="1:14">
      <c r="A127" s="126"/>
      <c r="B127" s="434"/>
      <c r="C127" s="142"/>
      <c r="D127" s="136"/>
      <c r="E127" s="142"/>
      <c r="F127" s="134"/>
      <c r="G127" s="142"/>
      <c r="H127" s="134"/>
      <c r="I127" s="142"/>
      <c r="J127" s="134"/>
      <c r="K127" s="134"/>
      <c r="L127" s="108"/>
      <c r="M127" s="149"/>
      <c r="N127" s="242"/>
    </row>
    <row r="128" spans="1:14" ht="38.25">
      <c r="A128" s="126"/>
      <c r="B128" s="245" t="s">
        <v>100</v>
      </c>
      <c r="C128" s="78" t="s">
        <v>518</v>
      </c>
      <c r="D128" s="75" t="s">
        <v>517</v>
      </c>
      <c r="E128" s="76"/>
      <c r="F128" s="78" t="s">
        <v>264</v>
      </c>
      <c r="G128" s="107"/>
      <c r="H128" s="107"/>
      <c r="I128" s="107"/>
      <c r="J128" s="107"/>
      <c r="K128" s="107"/>
      <c r="L128" s="273"/>
      <c r="M128" s="239"/>
      <c r="N128" s="147"/>
    </row>
    <row r="129" spans="1:14">
      <c r="A129" s="126"/>
      <c r="B129" s="434"/>
      <c r="C129" s="134"/>
      <c r="D129" s="240"/>
      <c r="E129" s="140" t="s">
        <v>335</v>
      </c>
      <c r="F129" s="240">
        <v>275.3</v>
      </c>
      <c r="G129" s="241" t="s">
        <v>230</v>
      </c>
      <c r="H129" s="127" t="str">
        <f>C128</f>
        <v>ED-48443</v>
      </c>
      <c r="I129" s="108"/>
      <c r="J129" s="108" t="s">
        <v>231</v>
      </c>
      <c r="K129" s="108"/>
      <c r="L129" s="108"/>
      <c r="M129" s="134"/>
      <c r="N129" s="147"/>
    </row>
    <row r="130" spans="1:14">
      <c r="A130" s="126"/>
      <c r="B130" s="434"/>
      <c r="C130" s="134"/>
      <c r="D130" s="240"/>
      <c r="E130" s="140"/>
      <c r="F130" s="240"/>
      <c r="G130" s="241"/>
      <c r="H130" s="127"/>
      <c r="I130" s="108"/>
      <c r="J130" s="108"/>
      <c r="K130" s="108"/>
      <c r="L130" s="108"/>
      <c r="M130" s="134"/>
      <c r="N130" s="147"/>
    </row>
    <row r="131" spans="1:14">
      <c r="A131" s="126"/>
      <c r="B131" s="434"/>
      <c r="C131" s="134"/>
      <c r="D131" s="136" t="s">
        <v>460</v>
      </c>
      <c r="E131" s="254">
        <v>0.8</v>
      </c>
      <c r="F131" s="255" t="s">
        <v>233</v>
      </c>
      <c r="G131" s="254">
        <v>0.8</v>
      </c>
      <c r="H131" s="255" t="s">
        <v>233</v>
      </c>
      <c r="I131" s="254">
        <v>0.1</v>
      </c>
      <c r="J131" s="255">
        <v>1</v>
      </c>
      <c r="K131" s="255">
        <v>8</v>
      </c>
      <c r="L131" s="270" t="s">
        <v>234</v>
      </c>
      <c r="M131" s="256">
        <f>ROUND(E131*G131*I131*J131*K131,2)</f>
        <v>0.51</v>
      </c>
      <c r="N131" s="242" t="str">
        <f>F128</f>
        <v>M3</v>
      </c>
    </row>
    <row r="132" spans="1:14">
      <c r="A132" s="126"/>
      <c r="B132" s="434"/>
      <c r="C132" s="134"/>
      <c r="D132" s="240"/>
      <c r="E132" s="140"/>
      <c r="F132" s="240"/>
      <c r="G132" s="241"/>
      <c r="H132" s="127"/>
      <c r="I132" s="108"/>
      <c r="J132" s="108"/>
      <c r="K132" s="108"/>
      <c r="L132" s="108"/>
      <c r="M132" s="134"/>
      <c r="N132" s="147"/>
    </row>
    <row r="133" spans="1:14" ht="25.5">
      <c r="A133" s="126"/>
      <c r="B133" s="245" t="s">
        <v>265</v>
      </c>
      <c r="C133" s="78">
        <v>96522</v>
      </c>
      <c r="D133" s="75" t="s">
        <v>441</v>
      </c>
      <c r="E133" s="76"/>
      <c r="F133" s="78" t="s">
        <v>264</v>
      </c>
      <c r="G133" s="107"/>
      <c r="H133" s="107"/>
      <c r="I133" s="107"/>
      <c r="J133" s="107"/>
      <c r="K133" s="107"/>
      <c r="L133" s="273"/>
      <c r="M133" s="239"/>
      <c r="N133" s="147"/>
    </row>
    <row r="134" spans="1:14">
      <c r="A134" s="126"/>
      <c r="B134" s="434"/>
      <c r="C134" s="134"/>
      <c r="D134" s="240"/>
      <c r="E134" s="140" t="s">
        <v>335</v>
      </c>
      <c r="F134" s="240">
        <v>153.06</v>
      </c>
      <c r="G134" s="241" t="s">
        <v>230</v>
      </c>
      <c r="H134" s="127">
        <f>C133</f>
        <v>96522</v>
      </c>
      <c r="I134" s="108"/>
      <c r="J134" s="277" t="s">
        <v>514</v>
      </c>
      <c r="K134" s="108"/>
      <c r="L134" s="108"/>
      <c r="M134" s="134"/>
      <c r="N134" s="147"/>
    </row>
    <row r="135" spans="1:14">
      <c r="A135" s="126"/>
      <c r="B135" s="434"/>
      <c r="C135" s="108"/>
      <c r="D135" s="136"/>
      <c r="E135" s="108"/>
      <c r="F135" s="108"/>
      <c r="G135" s="108"/>
      <c r="H135" s="134"/>
      <c r="I135" s="108"/>
      <c r="J135" s="108"/>
      <c r="K135" s="108"/>
      <c r="L135" s="108"/>
      <c r="M135" s="134"/>
      <c r="N135" s="147"/>
    </row>
    <row r="136" spans="1:14">
      <c r="A136" s="126"/>
      <c r="B136" s="434"/>
      <c r="C136" s="142"/>
      <c r="D136" s="136" t="s">
        <v>460</v>
      </c>
      <c r="E136" s="254">
        <v>0.8</v>
      </c>
      <c r="F136" s="255" t="s">
        <v>233</v>
      </c>
      <c r="G136" s="254">
        <v>0.8</v>
      </c>
      <c r="H136" s="255" t="s">
        <v>233</v>
      </c>
      <c r="I136" s="254">
        <v>1.2</v>
      </c>
      <c r="J136" s="255">
        <v>1</v>
      </c>
      <c r="K136" s="255">
        <v>8</v>
      </c>
      <c r="L136" s="270" t="s">
        <v>234</v>
      </c>
      <c r="M136" s="256">
        <f>ROUND(E136*G136*I136*J136*K136,2)</f>
        <v>6.14</v>
      </c>
      <c r="N136" s="242" t="str">
        <f>F133</f>
        <v>M3</v>
      </c>
    </row>
    <row r="137" spans="1:14">
      <c r="A137" s="126"/>
      <c r="B137" s="434"/>
      <c r="C137" s="108"/>
      <c r="D137" s="136"/>
      <c r="E137" s="108"/>
      <c r="F137" s="108"/>
      <c r="G137" s="108"/>
      <c r="H137" s="134"/>
      <c r="I137" s="108"/>
      <c r="J137" s="108"/>
      <c r="K137" s="108"/>
      <c r="L137" s="108"/>
      <c r="M137" s="134"/>
      <c r="N137" s="147"/>
    </row>
    <row r="138" spans="1:14" ht="25.5">
      <c r="A138" s="126"/>
      <c r="B138" s="83" t="s">
        <v>266</v>
      </c>
      <c r="C138" s="78" t="s">
        <v>267</v>
      </c>
      <c r="D138" s="75" t="s">
        <v>268</v>
      </c>
      <c r="E138" s="76"/>
      <c r="F138" s="78" t="s">
        <v>264</v>
      </c>
      <c r="G138" s="107"/>
      <c r="H138" s="107"/>
      <c r="I138" s="107"/>
      <c r="J138" s="107"/>
      <c r="K138" s="107"/>
      <c r="L138" s="273"/>
      <c r="M138" s="239"/>
      <c r="N138" s="147"/>
    </row>
    <row r="139" spans="1:14">
      <c r="A139" s="126"/>
      <c r="B139" s="434"/>
      <c r="C139" s="134"/>
      <c r="D139" s="240"/>
      <c r="E139" s="140" t="s">
        <v>335</v>
      </c>
      <c r="F139" s="240">
        <v>4349.47</v>
      </c>
      <c r="G139" s="241" t="s">
        <v>230</v>
      </c>
      <c r="H139" s="127" t="str">
        <f>C138</f>
        <v>ED-50859</v>
      </c>
      <c r="I139" s="108"/>
      <c r="J139" s="108" t="s">
        <v>231</v>
      </c>
      <c r="K139" s="108"/>
      <c r="L139" s="108"/>
      <c r="M139" s="134"/>
      <c r="N139" s="147"/>
    </row>
    <row r="140" spans="1:14">
      <c r="A140" s="126"/>
      <c r="B140" s="434"/>
      <c r="C140" s="108"/>
      <c r="D140" s="136"/>
      <c r="E140" s="108"/>
      <c r="F140" s="108"/>
      <c r="G140" s="108"/>
      <c r="H140" s="134"/>
      <c r="I140" s="108"/>
      <c r="J140" s="108"/>
      <c r="K140" s="108"/>
      <c r="L140" s="108"/>
      <c r="M140" s="134"/>
      <c r="N140" s="147"/>
    </row>
    <row r="141" spans="1:14">
      <c r="A141" s="126"/>
      <c r="B141" s="434"/>
      <c r="C141" s="142"/>
      <c r="D141" s="136" t="s">
        <v>460</v>
      </c>
      <c r="E141" s="254">
        <v>0.8</v>
      </c>
      <c r="F141" s="255" t="s">
        <v>233</v>
      </c>
      <c r="G141" s="254">
        <v>0.8</v>
      </c>
      <c r="H141" s="255" t="s">
        <v>233</v>
      </c>
      <c r="I141" s="254">
        <v>1.2</v>
      </c>
      <c r="J141" s="255">
        <v>1</v>
      </c>
      <c r="K141" s="255">
        <v>8</v>
      </c>
      <c r="L141" s="270" t="s">
        <v>234</v>
      </c>
      <c r="M141" s="256">
        <f>ROUND(E141*G141*I141*J141*K141,2)</f>
        <v>6.14</v>
      </c>
      <c r="N141" s="242" t="str">
        <f>F138</f>
        <v>M3</v>
      </c>
    </row>
    <row r="142" spans="1:14">
      <c r="A142" s="243"/>
      <c r="B142" s="243"/>
      <c r="N142" s="246"/>
    </row>
    <row r="143" spans="1:14" ht="63.75">
      <c r="A143" s="126"/>
      <c r="B143" s="83" t="s">
        <v>269</v>
      </c>
      <c r="C143" s="78" t="s">
        <v>259</v>
      </c>
      <c r="D143" s="75" t="s">
        <v>260</v>
      </c>
      <c r="E143" s="76"/>
      <c r="F143" s="78" t="s">
        <v>37</v>
      </c>
      <c r="G143" s="107"/>
      <c r="H143" s="107"/>
      <c r="I143" s="107"/>
      <c r="J143" s="107"/>
      <c r="K143" s="107"/>
      <c r="L143" s="273"/>
      <c r="M143" s="239"/>
      <c r="N143" s="147"/>
    </row>
    <row r="144" spans="1:14">
      <c r="A144" s="126"/>
      <c r="B144" s="434"/>
      <c r="C144" s="134"/>
      <c r="D144" s="240"/>
      <c r="E144" s="140" t="s">
        <v>229</v>
      </c>
      <c r="F144" s="253">
        <v>370.24</v>
      </c>
      <c r="G144" s="241" t="s">
        <v>230</v>
      </c>
      <c r="H144" s="127" t="str">
        <f>C143</f>
        <v>ED-20577</v>
      </c>
      <c r="I144" s="108"/>
      <c r="J144" s="108" t="s">
        <v>231</v>
      </c>
      <c r="K144" s="108"/>
      <c r="L144" s="108"/>
      <c r="M144" s="134"/>
      <c r="N144" s="147"/>
    </row>
    <row r="145" spans="1:15">
      <c r="A145" s="126"/>
      <c r="B145" s="434"/>
      <c r="C145" s="108"/>
      <c r="D145" s="136"/>
      <c r="E145" s="108"/>
      <c r="F145" s="108"/>
      <c r="G145" s="108"/>
      <c r="H145" s="134"/>
      <c r="I145" s="108"/>
      <c r="J145" s="108"/>
      <c r="K145" s="108"/>
      <c r="L145" s="108"/>
      <c r="M145" s="134"/>
      <c r="N145" s="147"/>
    </row>
    <row r="146" spans="1:15">
      <c r="A146" s="126"/>
      <c r="B146" s="434"/>
      <c r="C146" s="108"/>
      <c r="D146" s="136" t="s">
        <v>261</v>
      </c>
      <c r="E146" s="254">
        <v>16</v>
      </c>
      <c r="F146" s="255" t="s">
        <v>233</v>
      </c>
      <c r="G146" s="254">
        <v>3</v>
      </c>
      <c r="H146" s="255" t="s">
        <v>233</v>
      </c>
      <c r="I146" s="254">
        <v>1</v>
      </c>
      <c r="J146" s="255">
        <v>1</v>
      </c>
      <c r="K146" s="255">
        <v>1</v>
      </c>
      <c r="L146" s="270" t="s">
        <v>234</v>
      </c>
      <c r="M146" s="257">
        <f>ROUND(E146*G146*I146*J146*K146,2)</f>
        <v>48</v>
      </c>
      <c r="N146" s="147" t="str">
        <f>F143</f>
        <v>M2</v>
      </c>
    </row>
    <row r="147" spans="1:15">
      <c r="A147" s="126"/>
      <c r="B147" s="434"/>
      <c r="C147" s="108"/>
      <c r="D147" s="136" t="s">
        <v>262</v>
      </c>
      <c r="E147" s="254">
        <v>17</v>
      </c>
      <c r="F147" s="255" t="s">
        <v>233</v>
      </c>
      <c r="G147" s="254">
        <v>16</v>
      </c>
      <c r="H147" s="255" t="s">
        <v>233</v>
      </c>
      <c r="I147" s="254">
        <v>1</v>
      </c>
      <c r="J147" s="255">
        <v>1</v>
      </c>
      <c r="K147" s="255">
        <v>1</v>
      </c>
      <c r="L147" s="270" t="s">
        <v>234</v>
      </c>
      <c r="M147" s="257">
        <f>ROUND(E147*G147*I147*J147*K147,2)</f>
        <v>272</v>
      </c>
      <c r="N147" s="147" t="str">
        <f>F143</f>
        <v>M2</v>
      </c>
    </row>
    <row r="148" spans="1:15">
      <c r="A148" s="126"/>
      <c r="B148" s="434"/>
      <c r="C148" s="108"/>
      <c r="D148" s="136"/>
      <c r="E148" s="142"/>
      <c r="F148" s="134"/>
      <c r="G148" s="142"/>
      <c r="H148" s="134"/>
      <c r="I148" s="142"/>
      <c r="J148" s="134"/>
      <c r="K148" s="134"/>
      <c r="L148" s="108"/>
      <c r="M148" s="247"/>
      <c r="N148" s="147"/>
    </row>
    <row r="149" spans="1:15">
      <c r="A149" s="126"/>
      <c r="B149" s="434"/>
      <c r="C149" s="142"/>
      <c r="D149" s="136"/>
      <c r="E149" s="142"/>
      <c r="F149" s="134"/>
      <c r="G149" s="142"/>
      <c r="H149" s="134"/>
      <c r="I149" s="142"/>
      <c r="J149" s="568" t="s">
        <v>263</v>
      </c>
      <c r="K149" s="568"/>
      <c r="L149" s="271" t="s">
        <v>234</v>
      </c>
      <c r="M149" s="256">
        <f>SUM(M146:M148)</f>
        <v>320</v>
      </c>
      <c r="N149" s="242" t="str">
        <f>F143</f>
        <v>M2</v>
      </c>
    </row>
    <row r="150" spans="1:15">
      <c r="A150" s="243"/>
      <c r="B150" s="243"/>
      <c r="N150" s="246"/>
    </row>
    <row r="151" spans="1:15" ht="38.25">
      <c r="A151" s="126"/>
      <c r="B151" s="245" t="s">
        <v>273</v>
      </c>
      <c r="C151" s="78" t="s">
        <v>281</v>
      </c>
      <c r="D151" s="75" t="s">
        <v>282</v>
      </c>
      <c r="E151" s="76"/>
      <c r="F151" s="78" t="s">
        <v>53</v>
      </c>
      <c r="G151" s="107"/>
      <c r="H151" s="107"/>
      <c r="I151" s="107"/>
      <c r="J151" s="107"/>
      <c r="K151" s="107"/>
      <c r="L151" s="273"/>
      <c r="M151" s="239"/>
      <c r="N151" s="147"/>
    </row>
    <row r="152" spans="1:15">
      <c r="A152" s="126"/>
      <c r="B152" s="434"/>
      <c r="C152" s="134"/>
      <c r="D152" s="240"/>
      <c r="E152" s="140" t="s">
        <v>522</v>
      </c>
      <c r="F152" s="240">
        <v>25.27</v>
      </c>
      <c r="G152" s="241" t="s">
        <v>230</v>
      </c>
      <c r="H152" s="127" t="str">
        <f>C151</f>
        <v>ED-49665</v>
      </c>
      <c r="I152" s="108"/>
      <c r="J152" s="108" t="s">
        <v>231</v>
      </c>
      <c r="K152" s="108"/>
      <c r="L152" s="108"/>
      <c r="M152" s="134"/>
      <c r="N152" s="147"/>
    </row>
    <row r="153" spans="1:15">
      <c r="A153" s="126"/>
      <c r="B153" s="434"/>
      <c r="C153" s="108"/>
      <c r="D153" s="136"/>
      <c r="E153" s="108"/>
      <c r="F153" s="108"/>
      <c r="G153" s="108"/>
      <c r="H153" s="134"/>
      <c r="I153" s="108"/>
      <c r="J153" s="108"/>
      <c r="K153" s="108"/>
      <c r="L153" s="108"/>
      <c r="M153" s="134"/>
      <c r="N153" s="147"/>
    </row>
    <row r="154" spans="1:15">
      <c r="A154" s="126"/>
      <c r="B154" s="434"/>
      <c r="C154" s="108"/>
      <c r="D154" s="136" t="s">
        <v>462</v>
      </c>
      <c r="E154" s="254">
        <v>30</v>
      </c>
      <c r="F154" s="264" t="s">
        <v>461</v>
      </c>
      <c r="G154" s="254">
        <v>15</v>
      </c>
      <c r="H154" s="255" t="s">
        <v>233</v>
      </c>
      <c r="I154" s="254">
        <v>2.25</v>
      </c>
      <c r="J154" s="255">
        <v>1</v>
      </c>
      <c r="K154" s="255">
        <v>2</v>
      </c>
      <c r="L154" s="270" t="s">
        <v>234</v>
      </c>
      <c r="M154" s="275">
        <f>ROUND(E154*G154*I154*J154*K154,2)</f>
        <v>2025</v>
      </c>
      <c r="N154" s="258" t="str">
        <f>F151</f>
        <v>KG</v>
      </c>
    </row>
    <row r="155" spans="1:15">
      <c r="A155" s="126"/>
      <c r="B155" s="434"/>
      <c r="C155" s="108"/>
      <c r="D155" s="136" t="s">
        <v>463</v>
      </c>
      <c r="E155" s="254">
        <v>30</v>
      </c>
      <c r="F155" s="264" t="s">
        <v>461</v>
      </c>
      <c r="G155" s="254">
        <v>5.2</v>
      </c>
      <c r="H155" s="255" t="s">
        <v>233</v>
      </c>
      <c r="I155" s="254">
        <v>1.1000000000000001</v>
      </c>
      <c r="J155" s="255">
        <v>1</v>
      </c>
      <c r="K155" s="255">
        <v>-1</v>
      </c>
      <c r="L155" s="270" t="s">
        <v>234</v>
      </c>
      <c r="M155" s="342">
        <f>ROUND(E155*G155*I155*J155*K155,2)</f>
        <v>-171.6</v>
      </c>
      <c r="N155" s="147" t="str">
        <f>F151</f>
        <v>KG</v>
      </c>
    </row>
    <row r="156" spans="1:15">
      <c r="A156" s="126"/>
      <c r="B156" s="434"/>
      <c r="C156" s="108"/>
      <c r="D156" s="136" t="s">
        <v>464</v>
      </c>
      <c r="E156" s="254">
        <v>20</v>
      </c>
      <c r="F156" s="264" t="s">
        <v>461</v>
      </c>
      <c r="G156" s="254">
        <v>32</v>
      </c>
      <c r="H156" s="255" t="s">
        <v>233</v>
      </c>
      <c r="I156" s="254">
        <v>2.2999999999999998</v>
      </c>
      <c r="J156" s="255">
        <v>1</v>
      </c>
      <c r="K156" s="255">
        <v>2</v>
      </c>
      <c r="L156" s="270" t="s">
        <v>234</v>
      </c>
      <c r="M156" s="275">
        <f>ROUND(E156*G156*I156*J156*K156,2)</f>
        <v>2944</v>
      </c>
      <c r="N156" s="258" t="str">
        <f>F151</f>
        <v>KG</v>
      </c>
    </row>
    <row r="157" spans="1:15">
      <c r="A157" s="126"/>
      <c r="B157" s="434"/>
      <c r="C157" s="108"/>
      <c r="D157" s="136"/>
      <c r="E157" s="142"/>
      <c r="F157" s="134"/>
      <c r="G157" s="142"/>
      <c r="H157" s="134"/>
      <c r="I157" s="142"/>
      <c r="J157" s="134"/>
      <c r="K157" s="134"/>
      <c r="L157" s="108"/>
      <c r="M157" s="343"/>
      <c r="N157" s="147"/>
    </row>
    <row r="158" spans="1:15">
      <c r="A158" s="126"/>
      <c r="B158" s="434"/>
      <c r="C158" s="142"/>
      <c r="D158" s="136"/>
      <c r="E158" s="142"/>
      <c r="F158" s="134"/>
      <c r="G158" s="142"/>
      <c r="H158" s="134"/>
      <c r="I158" s="142"/>
      <c r="J158" s="568" t="s">
        <v>263</v>
      </c>
      <c r="K158" s="568"/>
      <c r="L158" s="271" t="s">
        <v>234</v>
      </c>
      <c r="M158" s="272">
        <f>SUM(M154:M157)</f>
        <v>4797.3999999999996</v>
      </c>
      <c r="N158" s="242" t="str">
        <f>F151</f>
        <v>KG</v>
      </c>
      <c r="O158" s="236"/>
    </row>
    <row r="159" spans="1:15">
      <c r="A159" s="243"/>
      <c r="B159" s="434"/>
      <c r="C159" s="108"/>
      <c r="D159" s="136"/>
      <c r="E159" s="142"/>
      <c r="F159" s="134"/>
      <c r="G159" s="142"/>
      <c r="H159" s="134"/>
      <c r="I159" s="142"/>
      <c r="J159" s="134"/>
      <c r="K159" s="134"/>
      <c r="L159" s="108"/>
      <c r="M159" s="149"/>
      <c r="N159" s="242"/>
    </row>
    <row r="160" spans="1:15">
      <c r="A160" s="243"/>
      <c r="B160" s="434"/>
      <c r="C160" s="108"/>
      <c r="D160" s="136"/>
      <c r="E160" s="142"/>
      <c r="F160" s="134"/>
      <c r="G160" s="142"/>
      <c r="H160" s="134"/>
      <c r="I160" s="142"/>
      <c r="J160" s="134"/>
      <c r="K160" s="134"/>
      <c r="L160" s="108"/>
      <c r="M160" s="149"/>
      <c r="N160" s="242"/>
    </row>
    <row r="161" spans="1:14">
      <c r="A161" s="243"/>
      <c r="B161" s="434"/>
      <c r="C161" s="108"/>
      <c r="D161" s="136"/>
      <c r="E161" s="142"/>
      <c r="F161" s="134"/>
      <c r="G161" s="142"/>
      <c r="H161" s="134"/>
      <c r="I161" s="142"/>
      <c r="J161" s="134"/>
      <c r="K161" s="134"/>
      <c r="L161" s="108"/>
      <c r="M161" s="149"/>
      <c r="N161" s="242"/>
    </row>
    <row r="162" spans="1:14">
      <c r="A162" s="243"/>
      <c r="B162" s="434"/>
      <c r="C162" s="108"/>
      <c r="D162" s="136"/>
      <c r="E162" s="142"/>
      <c r="F162" s="134"/>
      <c r="G162" s="142"/>
      <c r="H162" s="134"/>
      <c r="I162" s="142"/>
      <c r="J162" s="134"/>
      <c r="K162" s="134"/>
      <c r="L162" s="108"/>
      <c r="M162" s="149"/>
      <c r="N162" s="242"/>
    </row>
    <row r="163" spans="1:14">
      <c r="A163" s="243"/>
      <c r="B163" s="434"/>
      <c r="C163" s="108"/>
      <c r="D163" s="136"/>
      <c r="E163" s="142"/>
      <c r="F163" s="134"/>
      <c r="G163" s="142"/>
      <c r="H163" s="134"/>
      <c r="I163" s="142"/>
      <c r="J163" s="134"/>
      <c r="K163" s="134"/>
      <c r="L163" s="108"/>
      <c r="M163" s="149"/>
      <c r="N163" s="242"/>
    </row>
    <row r="164" spans="1:14">
      <c r="A164" s="243"/>
      <c r="B164" s="126"/>
      <c r="C164" s="108"/>
      <c r="D164" s="108"/>
      <c r="E164" s="108"/>
      <c r="F164" s="108"/>
      <c r="G164" s="108"/>
      <c r="H164" s="134"/>
      <c r="I164" s="108"/>
      <c r="J164" s="108"/>
      <c r="K164" s="108"/>
      <c r="L164" s="108"/>
      <c r="M164" s="134"/>
      <c r="N164" s="147"/>
    </row>
    <row r="165" spans="1:14" ht="38.25">
      <c r="A165" s="126"/>
      <c r="B165" s="245" t="s">
        <v>275</v>
      </c>
      <c r="C165" s="220" t="s">
        <v>270</v>
      </c>
      <c r="D165" s="75" t="s">
        <v>271</v>
      </c>
      <c r="E165" s="76"/>
      <c r="F165" s="78" t="s">
        <v>37</v>
      </c>
      <c r="G165" s="107"/>
      <c r="H165" s="107"/>
      <c r="I165" s="107"/>
      <c r="J165" s="107"/>
      <c r="K165" s="107"/>
      <c r="L165" s="108"/>
      <c r="M165" s="134"/>
      <c r="N165" s="147"/>
    </row>
    <row r="166" spans="1:14">
      <c r="A166" s="126"/>
      <c r="B166" s="434"/>
      <c r="C166" s="134"/>
      <c r="D166" s="240"/>
      <c r="E166" s="140" t="s">
        <v>229</v>
      </c>
      <c r="F166" s="240">
        <v>127.68</v>
      </c>
      <c r="G166" s="241" t="s">
        <v>230</v>
      </c>
      <c r="H166" s="127" t="str">
        <f>C165</f>
        <v>ED-13852</v>
      </c>
      <c r="I166" s="108"/>
      <c r="J166" s="108" t="s">
        <v>231</v>
      </c>
      <c r="K166" s="108"/>
      <c r="L166" s="108"/>
      <c r="M166" s="134"/>
      <c r="N166" s="147"/>
    </row>
    <row r="167" spans="1:14">
      <c r="A167" s="126"/>
      <c r="B167" s="434"/>
      <c r="C167" s="108"/>
      <c r="D167" s="136"/>
      <c r="E167" s="108"/>
      <c r="F167" s="108"/>
      <c r="G167" s="108"/>
      <c r="H167" s="134"/>
      <c r="I167" s="108"/>
      <c r="J167" s="108"/>
      <c r="K167" s="108"/>
      <c r="L167" s="108"/>
      <c r="M167" s="134"/>
      <c r="N167" s="147"/>
    </row>
    <row r="168" spans="1:14">
      <c r="A168" s="126"/>
      <c r="B168" s="434"/>
      <c r="C168" s="142"/>
      <c r="D168" s="136" t="s">
        <v>272</v>
      </c>
      <c r="E168" s="254">
        <v>33</v>
      </c>
      <c r="F168" s="255" t="s">
        <v>233</v>
      </c>
      <c r="G168" s="254">
        <v>16</v>
      </c>
      <c r="H168" s="255" t="s">
        <v>233</v>
      </c>
      <c r="I168" s="254">
        <v>1</v>
      </c>
      <c r="J168" s="255">
        <v>1</v>
      </c>
      <c r="K168" s="255">
        <v>1</v>
      </c>
      <c r="L168" s="270" t="s">
        <v>234</v>
      </c>
      <c r="M168" s="256">
        <f>ROUND(E168*G168*I168*J168*K168,2)</f>
        <v>528</v>
      </c>
      <c r="N168" s="242" t="str">
        <f>F165</f>
        <v>M2</v>
      </c>
    </row>
    <row r="169" spans="1:14">
      <c r="A169" s="126"/>
      <c r="B169" s="434"/>
      <c r="C169" s="142"/>
      <c r="D169" s="142"/>
      <c r="E169" s="142"/>
      <c r="F169" s="142"/>
      <c r="G169" s="142"/>
      <c r="H169" s="142"/>
      <c r="I169" s="142"/>
      <c r="J169" s="142"/>
      <c r="K169" s="142"/>
      <c r="L169" s="247"/>
      <c r="M169" s="142"/>
      <c r="N169" s="147"/>
    </row>
    <row r="170" spans="1:14" ht="38.25">
      <c r="A170" s="126"/>
      <c r="B170" s="245" t="s">
        <v>280</v>
      </c>
      <c r="C170" s="78" t="s">
        <v>276</v>
      </c>
      <c r="D170" s="75" t="s">
        <v>32</v>
      </c>
      <c r="E170" s="76"/>
      <c r="F170" s="78" t="s">
        <v>37</v>
      </c>
      <c r="G170" s="107"/>
      <c r="H170" s="107"/>
      <c r="I170" s="107"/>
      <c r="J170" s="107"/>
      <c r="K170" s="107"/>
      <c r="L170" s="273"/>
      <c r="M170" s="239"/>
      <c r="N170" s="147"/>
    </row>
    <row r="171" spans="1:14">
      <c r="A171" s="126"/>
      <c r="B171" s="434"/>
      <c r="C171" s="134"/>
      <c r="D171" s="240"/>
      <c r="E171" s="140" t="s">
        <v>229</v>
      </c>
      <c r="F171" s="240">
        <f>'COMP.02-COB.TELHA.TRANSL.'!I33</f>
        <v>96.16</v>
      </c>
      <c r="G171" s="241" t="s">
        <v>230</v>
      </c>
      <c r="H171" s="127" t="str">
        <f>C170</f>
        <v>COMP.02</v>
      </c>
      <c r="I171" s="108"/>
      <c r="J171" s="108" t="s">
        <v>231</v>
      </c>
      <c r="K171" s="108"/>
      <c r="L171" s="108"/>
      <c r="M171" s="134"/>
      <c r="N171" s="147"/>
    </row>
    <row r="172" spans="1:14">
      <c r="A172" s="126"/>
      <c r="B172" s="434"/>
      <c r="C172" s="134"/>
      <c r="D172" s="240"/>
      <c r="E172" s="140"/>
      <c r="F172" s="240"/>
      <c r="G172" s="241"/>
      <c r="H172" s="127"/>
      <c r="I172" s="108"/>
      <c r="J172" s="108"/>
      <c r="K172" s="108"/>
      <c r="L172" s="108"/>
      <c r="M172" s="134"/>
      <c r="N172" s="147"/>
    </row>
    <row r="173" spans="1:14">
      <c r="A173" s="126"/>
      <c r="B173" s="434"/>
      <c r="C173" s="142"/>
      <c r="D173" s="136" t="s">
        <v>465</v>
      </c>
      <c r="E173" s="254">
        <v>8.1999999999999993</v>
      </c>
      <c r="F173" s="255" t="s">
        <v>233</v>
      </c>
      <c r="G173" s="254">
        <v>1.8</v>
      </c>
      <c r="H173" s="255" t="s">
        <v>233</v>
      </c>
      <c r="I173" s="254">
        <v>1</v>
      </c>
      <c r="J173" s="255">
        <v>2</v>
      </c>
      <c r="K173" s="255">
        <v>2</v>
      </c>
      <c r="L173" s="270" t="s">
        <v>234</v>
      </c>
      <c r="M173" s="262">
        <f t="shared" ref="M173" si="0">ROUND(E173*G173*I173*J173*K173,2)</f>
        <v>59.04</v>
      </c>
      <c r="N173" s="258" t="str">
        <f>F170</f>
        <v>M2</v>
      </c>
    </row>
    <row r="174" spans="1:14">
      <c r="A174" s="126"/>
      <c r="B174" s="434"/>
      <c r="C174" s="142"/>
      <c r="D174" s="136" t="s">
        <v>277</v>
      </c>
      <c r="E174" s="254">
        <v>33</v>
      </c>
      <c r="F174" s="255" t="s">
        <v>233</v>
      </c>
      <c r="G174" s="254">
        <v>2.35</v>
      </c>
      <c r="H174" s="255" t="s">
        <v>233</v>
      </c>
      <c r="I174" s="254">
        <v>1</v>
      </c>
      <c r="J174" s="255">
        <v>1</v>
      </c>
      <c r="K174" s="255">
        <v>2</v>
      </c>
      <c r="L174" s="270" t="s">
        <v>234</v>
      </c>
      <c r="M174" s="262">
        <f t="shared" ref="M174:M176" si="1">ROUND(E174*G174*I174*J174*K174,2)</f>
        <v>155.1</v>
      </c>
      <c r="N174" s="258" t="str">
        <f>F170</f>
        <v>M2</v>
      </c>
    </row>
    <row r="175" spans="1:14">
      <c r="A175" s="126"/>
      <c r="B175" s="434"/>
      <c r="C175" s="142"/>
      <c r="D175" s="136" t="s">
        <v>278</v>
      </c>
      <c r="E175" s="254">
        <v>2.7</v>
      </c>
      <c r="F175" s="255" t="s">
        <v>233</v>
      </c>
      <c r="G175" s="254">
        <v>0.6</v>
      </c>
      <c r="H175" s="255" t="s">
        <v>233</v>
      </c>
      <c r="I175" s="254">
        <v>1</v>
      </c>
      <c r="J175" s="255">
        <v>1</v>
      </c>
      <c r="K175" s="255">
        <v>4</v>
      </c>
      <c r="L175" s="270" t="s">
        <v>234</v>
      </c>
      <c r="M175" s="262">
        <f t="shared" si="1"/>
        <v>6.48</v>
      </c>
      <c r="N175" s="258" t="str">
        <f>F170</f>
        <v>M2</v>
      </c>
    </row>
    <row r="176" spans="1:14">
      <c r="A176" s="126"/>
      <c r="B176" s="434"/>
      <c r="C176" s="142"/>
      <c r="D176" s="136" t="s">
        <v>279</v>
      </c>
      <c r="E176" s="254">
        <v>7.6</v>
      </c>
      <c r="F176" s="255" t="s">
        <v>233</v>
      </c>
      <c r="G176" s="254">
        <v>0.8</v>
      </c>
      <c r="H176" s="255" t="s">
        <v>233</v>
      </c>
      <c r="I176" s="254">
        <v>1</v>
      </c>
      <c r="J176" s="255">
        <v>2</v>
      </c>
      <c r="K176" s="255">
        <v>2</v>
      </c>
      <c r="L176" s="270" t="s">
        <v>234</v>
      </c>
      <c r="M176" s="262">
        <f t="shared" si="1"/>
        <v>24.32</v>
      </c>
      <c r="N176" s="258" t="str">
        <f>F170</f>
        <v>M2</v>
      </c>
    </row>
    <row r="177" spans="1:14">
      <c r="A177" s="126"/>
      <c r="B177" s="434"/>
      <c r="C177" s="142"/>
      <c r="D177" s="136" t="s">
        <v>466</v>
      </c>
      <c r="E177" s="254">
        <v>15</v>
      </c>
      <c r="F177" s="255" t="s">
        <v>233</v>
      </c>
      <c r="G177" s="254">
        <v>0.9</v>
      </c>
      <c r="H177" s="255" t="s">
        <v>233</v>
      </c>
      <c r="I177" s="254">
        <v>1</v>
      </c>
      <c r="J177" s="255">
        <v>1</v>
      </c>
      <c r="K177" s="255">
        <v>2</v>
      </c>
      <c r="L177" s="270" t="s">
        <v>234</v>
      </c>
      <c r="M177" s="262">
        <f t="shared" ref="M177" si="2">ROUND(E177*G177*I177*J177*K177,2)</f>
        <v>27</v>
      </c>
      <c r="N177" s="258" t="str">
        <f>F170</f>
        <v>M2</v>
      </c>
    </row>
    <row r="178" spans="1:14">
      <c r="A178" s="126"/>
      <c r="B178" s="434"/>
      <c r="C178" s="142"/>
      <c r="D178" s="136"/>
      <c r="E178" s="142"/>
      <c r="F178" s="134"/>
      <c r="G178" s="142"/>
      <c r="H178" s="134"/>
      <c r="I178" s="142"/>
      <c r="J178" s="127"/>
      <c r="K178" s="127"/>
      <c r="L178" s="129"/>
      <c r="M178" s="149"/>
      <c r="N178" s="242"/>
    </row>
    <row r="179" spans="1:14">
      <c r="A179" s="126"/>
      <c r="B179" s="434"/>
      <c r="C179" s="142"/>
      <c r="D179" s="136"/>
      <c r="E179" s="142"/>
      <c r="F179" s="134"/>
      <c r="G179" s="142"/>
      <c r="H179" s="134"/>
      <c r="I179" s="142"/>
      <c r="J179" s="568" t="s">
        <v>263</v>
      </c>
      <c r="K179" s="568"/>
      <c r="L179" s="271" t="s">
        <v>234</v>
      </c>
      <c r="M179" s="256">
        <f>SUM(M173:M178)</f>
        <v>271.93999999999994</v>
      </c>
      <c r="N179" s="242" t="str">
        <f>F170</f>
        <v>M2</v>
      </c>
    </row>
    <row r="180" spans="1:14">
      <c r="A180" s="108"/>
      <c r="B180" s="434"/>
      <c r="C180" s="142"/>
      <c r="D180" s="136"/>
      <c r="E180" s="142"/>
      <c r="F180" s="134"/>
      <c r="G180" s="142"/>
      <c r="H180" s="134"/>
      <c r="I180" s="142"/>
      <c r="J180" s="134"/>
      <c r="K180" s="134"/>
      <c r="L180" s="108"/>
      <c r="M180" s="149"/>
      <c r="N180" s="242"/>
    </row>
    <row r="181" spans="1:14" ht="38.25">
      <c r="A181" s="108"/>
      <c r="B181" s="245" t="s">
        <v>283</v>
      </c>
      <c r="C181" s="78" t="s">
        <v>306</v>
      </c>
      <c r="D181" s="332" t="s">
        <v>621</v>
      </c>
      <c r="E181" s="76"/>
      <c r="F181" s="78" t="s">
        <v>51</v>
      </c>
      <c r="G181" s="107"/>
      <c r="H181" s="107"/>
      <c r="I181" s="107"/>
      <c r="J181" s="107"/>
      <c r="K181" s="107"/>
      <c r="L181" s="273"/>
      <c r="M181" s="239"/>
      <c r="N181" s="147"/>
    </row>
    <row r="182" spans="1:14">
      <c r="A182" s="108"/>
      <c r="B182" s="434"/>
      <c r="C182" s="134"/>
      <c r="D182" s="240"/>
      <c r="E182" s="140" t="s">
        <v>421</v>
      </c>
      <c r="F182" s="240">
        <v>74.19</v>
      </c>
      <c r="G182" s="241" t="s">
        <v>230</v>
      </c>
      <c r="H182" s="127" t="str">
        <f>C181</f>
        <v>ED-48402</v>
      </c>
      <c r="I182" s="108"/>
      <c r="J182" s="108" t="s">
        <v>231</v>
      </c>
      <c r="K182" s="108"/>
      <c r="L182" s="108"/>
      <c r="M182" s="134"/>
      <c r="N182" s="147"/>
    </row>
    <row r="183" spans="1:14">
      <c r="A183" s="108"/>
      <c r="B183" s="434"/>
      <c r="C183" s="108"/>
      <c r="D183" s="136"/>
      <c r="E183" s="108"/>
      <c r="F183" s="108"/>
      <c r="G183" s="108"/>
      <c r="H183" s="134"/>
      <c r="I183" s="108"/>
      <c r="J183" s="108"/>
      <c r="K183" s="108"/>
      <c r="L183" s="108"/>
      <c r="M183" s="134"/>
      <c r="N183" s="147"/>
    </row>
    <row r="184" spans="1:14">
      <c r="A184" s="108"/>
      <c r="B184" s="434"/>
      <c r="C184" s="142"/>
      <c r="D184" s="136" t="s">
        <v>272</v>
      </c>
      <c r="E184" s="254">
        <v>33</v>
      </c>
      <c r="F184" s="255" t="s">
        <v>233</v>
      </c>
      <c r="G184" s="254">
        <v>1</v>
      </c>
      <c r="H184" s="255" t="s">
        <v>233</v>
      </c>
      <c r="I184" s="254">
        <v>1</v>
      </c>
      <c r="J184" s="255">
        <v>1</v>
      </c>
      <c r="K184" s="255">
        <v>1</v>
      </c>
      <c r="L184" s="270" t="s">
        <v>234</v>
      </c>
      <c r="M184" s="256">
        <f>ROUND(E184*G184*I184*J184*K184,2)</f>
        <v>33</v>
      </c>
      <c r="N184" s="242" t="str">
        <f>F181</f>
        <v>M</v>
      </c>
    </row>
    <row r="185" spans="1:14">
      <c r="A185" s="126"/>
      <c r="B185" s="434"/>
      <c r="C185" s="142"/>
      <c r="N185" s="147"/>
    </row>
    <row r="186" spans="1:14" ht="25.5">
      <c r="A186" s="126"/>
      <c r="B186" s="245" t="s">
        <v>287</v>
      </c>
      <c r="C186" s="78" t="s">
        <v>274</v>
      </c>
      <c r="D186" s="331" t="s">
        <v>620</v>
      </c>
      <c r="E186" s="76"/>
      <c r="F186" s="78" t="s">
        <v>37</v>
      </c>
      <c r="G186" s="107"/>
      <c r="H186" s="107"/>
      <c r="I186" s="107"/>
      <c r="J186" s="107"/>
      <c r="K186" s="107"/>
      <c r="L186" s="273"/>
      <c r="M186" s="239"/>
      <c r="N186" s="147"/>
    </row>
    <row r="187" spans="1:14">
      <c r="A187" s="126"/>
      <c r="B187" s="434"/>
      <c r="C187" s="134"/>
      <c r="D187" s="240"/>
      <c r="E187" s="140" t="s">
        <v>229</v>
      </c>
      <c r="F187" s="240">
        <f>'COMP.03-VENEZ.MET.'!I28</f>
        <v>499.08</v>
      </c>
      <c r="G187" s="241" t="s">
        <v>230</v>
      </c>
      <c r="H187" s="127" t="str">
        <f>C186</f>
        <v>COMP.03</v>
      </c>
      <c r="I187" s="108"/>
      <c r="J187" s="108" t="s">
        <v>231</v>
      </c>
      <c r="K187" s="108"/>
      <c r="L187" s="108"/>
      <c r="M187" s="134"/>
      <c r="N187" s="147"/>
    </row>
    <row r="188" spans="1:14">
      <c r="A188" s="126"/>
      <c r="B188" s="434"/>
      <c r="C188" s="108"/>
      <c r="D188" s="136"/>
      <c r="E188" s="108"/>
      <c r="F188" s="108"/>
      <c r="G188" s="108"/>
      <c r="H188" s="134"/>
      <c r="I188" s="108"/>
      <c r="J188" s="108"/>
      <c r="K188" s="108"/>
      <c r="L188" s="108"/>
      <c r="M188" s="134"/>
      <c r="N188" s="147"/>
    </row>
    <row r="189" spans="1:14">
      <c r="A189" s="126"/>
      <c r="B189" s="434"/>
      <c r="C189" s="142"/>
      <c r="D189" s="136" t="s">
        <v>471</v>
      </c>
      <c r="E189" s="254">
        <v>5.7</v>
      </c>
      <c r="F189" s="255" t="s">
        <v>233</v>
      </c>
      <c r="G189" s="254">
        <v>1.4</v>
      </c>
      <c r="H189" s="255" t="s">
        <v>233</v>
      </c>
      <c r="I189" s="254">
        <v>1</v>
      </c>
      <c r="J189" s="255">
        <v>1</v>
      </c>
      <c r="K189" s="255">
        <v>1</v>
      </c>
      <c r="L189" s="270" t="s">
        <v>234</v>
      </c>
      <c r="M189" s="257">
        <f t="shared" ref="M189:M192" si="3">ROUND(E189*G189*I189*J189*K189,2)</f>
        <v>7.98</v>
      </c>
      <c r="N189" s="147" t="str">
        <f>F186</f>
        <v>M2</v>
      </c>
    </row>
    <row r="190" spans="1:14">
      <c r="A190" s="126"/>
      <c r="B190" s="434"/>
      <c r="C190" s="142"/>
      <c r="D190" s="136" t="s">
        <v>472</v>
      </c>
      <c r="E190" s="254">
        <v>6.5</v>
      </c>
      <c r="F190" s="255" t="s">
        <v>233</v>
      </c>
      <c r="G190" s="254">
        <v>0.85</v>
      </c>
      <c r="H190" s="255" t="s">
        <v>233</v>
      </c>
      <c r="I190" s="254">
        <v>1</v>
      </c>
      <c r="J190" s="255">
        <v>1</v>
      </c>
      <c r="K190" s="255">
        <v>1</v>
      </c>
      <c r="L190" s="270" t="s">
        <v>234</v>
      </c>
      <c r="M190" s="257">
        <f t="shared" si="3"/>
        <v>5.53</v>
      </c>
      <c r="N190" s="147" t="str">
        <f>F186</f>
        <v>M2</v>
      </c>
    </row>
    <row r="191" spans="1:14">
      <c r="A191" s="126"/>
      <c r="B191" s="434"/>
      <c r="C191" s="142"/>
      <c r="D191" s="136" t="s">
        <v>473</v>
      </c>
      <c r="E191" s="254">
        <v>2.7</v>
      </c>
      <c r="F191" s="255" t="s">
        <v>233</v>
      </c>
      <c r="G191" s="254">
        <v>1.5</v>
      </c>
      <c r="H191" s="255" t="s">
        <v>233</v>
      </c>
      <c r="I191" s="254">
        <v>1</v>
      </c>
      <c r="J191" s="255">
        <v>1</v>
      </c>
      <c r="K191" s="255">
        <v>1</v>
      </c>
      <c r="L191" s="270" t="s">
        <v>234</v>
      </c>
      <c r="M191" s="257">
        <f t="shared" si="3"/>
        <v>4.05</v>
      </c>
      <c r="N191" s="147" t="str">
        <f>F186</f>
        <v>M2</v>
      </c>
    </row>
    <row r="192" spans="1:14">
      <c r="A192" s="126"/>
      <c r="B192" s="434"/>
      <c r="C192" s="142"/>
      <c r="D192" s="136" t="s">
        <v>474</v>
      </c>
      <c r="E192" s="254">
        <v>14.5</v>
      </c>
      <c r="F192" s="255" t="s">
        <v>233</v>
      </c>
      <c r="G192" s="254">
        <v>1.5</v>
      </c>
      <c r="H192" s="255" t="s">
        <v>233</v>
      </c>
      <c r="I192" s="254">
        <v>1</v>
      </c>
      <c r="J192" s="255">
        <v>1</v>
      </c>
      <c r="K192" s="255">
        <v>1</v>
      </c>
      <c r="L192" s="270" t="s">
        <v>234</v>
      </c>
      <c r="M192" s="257">
        <f t="shared" si="3"/>
        <v>21.75</v>
      </c>
      <c r="N192" s="147" t="str">
        <f>F186</f>
        <v>M2</v>
      </c>
    </row>
    <row r="193" spans="1:14">
      <c r="A193" s="126"/>
      <c r="B193" s="434"/>
      <c r="C193" s="142"/>
      <c r="D193" s="136"/>
      <c r="E193" s="142"/>
      <c r="F193" s="134"/>
      <c r="G193" s="142"/>
      <c r="H193" s="134"/>
      <c r="I193" s="142"/>
      <c r="J193" s="127"/>
      <c r="K193" s="127"/>
      <c r="L193" s="129"/>
      <c r="M193" s="149"/>
      <c r="N193" s="242"/>
    </row>
    <row r="194" spans="1:14">
      <c r="A194" s="126"/>
      <c r="B194" s="434"/>
      <c r="C194" s="142"/>
      <c r="D194" s="136"/>
      <c r="E194" s="142"/>
      <c r="F194" s="134"/>
      <c r="G194" s="142"/>
      <c r="H194" s="134"/>
      <c r="I194" s="142"/>
      <c r="J194" s="568" t="s">
        <v>263</v>
      </c>
      <c r="K194" s="568"/>
      <c r="L194" s="271" t="s">
        <v>234</v>
      </c>
      <c r="M194" s="256">
        <f>SUM(M189:M193)</f>
        <v>39.31</v>
      </c>
      <c r="N194" s="242" t="str">
        <f>F186</f>
        <v>M2</v>
      </c>
    </row>
    <row r="195" spans="1:14">
      <c r="A195" s="243"/>
      <c r="B195" s="243"/>
      <c r="N195" s="246"/>
    </row>
    <row r="196" spans="1:14" ht="25.5">
      <c r="A196" s="126"/>
      <c r="B196" s="245" t="s">
        <v>290</v>
      </c>
      <c r="C196" s="220" t="s">
        <v>288</v>
      </c>
      <c r="D196" s="75" t="s">
        <v>289</v>
      </c>
      <c r="E196" s="76"/>
      <c r="F196" s="78" t="s">
        <v>51</v>
      </c>
      <c r="G196" s="107"/>
      <c r="H196" s="107"/>
      <c r="I196" s="107"/>
      <c r="J196" s="107"/>
      <c r="K196" s="107"/>
      <c r="L196" s="273"/>
      <c r="M196" s="239"/>
      <c r="N196" s="147"/>
    </row>
    <row r="197" spans="1:14">
      <c r="A197" s="126"/>
      <c r="B197" s="434"/>
      <c r="C197" s="134"/>
      <c r="D197" s="240"/>
      <c r="E197" s="140" t="s">
        <v>421</v>
      </c>
      <c r="F197" s="240">
        <v>89.73</v>
      </c>
      <c r="G197" s="241" t="s">
        <v>230</v>
      </c>
      <c r="H197" s="127" t="str">
        <f>C196</f>
        <v>ED-50659</v>
      </c>
      <c r="I197" s="108"/>
      <c r="J197" s="108" t="s">
        <v>231</v>
      </c>
      <c r="K197" s="108"/>
      <c r="L197" s="108"/>
      <c r="M197" s="134"/>
      <c r="N197" s="147"/>
    </row>
    <row r="198" spans="1:14">
      <c r="A198" s="126"/>
      <c r="B198" s="434"/>
      <c r="C198" s="108"/>
      <c r="D198" s="136"/>
      <c r="E198" s="108"/>
      <c r="F198" s="108"/>
      <c r="G198" s="108"/>
      <c r="H198" s="134"/>
      <c r="I198" s="108"/>
      <c r="J198" s="108"/>
      <c r="K198" s="108"/>
      <c r="L198" s="108"/>
      <c r="M198" s="134"/>
      <c r="N198" s="147"/>
    </row>
    <row r="199" spans="1:14">
      <c r="A199" s="126"/>
      <c r="B199" s="434"/>
      <c r="C199" s="142"/>
      <c r="D199" s="136" t="s">
        <v>571</v>
      </c>
      <c r="E199" s="254">
        <v>33</v>
      </c>
      <c r="F199" s="255" t="s">
        <v>233</v>
      </c>
      <c r="G199" s="254">
        <v>1</v>
      </c>
      <c r="H199" s="255" t="s">
        <v>233</v>
      </c>
      <c r="I199" s="254">
        <v>1</v>
      </c>
      <c r="J199" s="255">
        <v>2</v>
      </c>
      <c r="K199" s="255">
        <v>2</v>
      </c>
      <c r="L199" s="270" t="s">
        <v>234</v>
      </c>
      <c r="M199" s="256">
        <f>ROUND(E199*G199*I199*J199*K199,2)</f>
        <v>132</v>
      </c>
      <c r="N199" s="242" t="str">
        <f>F196</f>
        <v>M</v>
      </c>
    </row>
    <row r="200" spans="1:14">
      <c r="A200" s="243"/>
      <c r="B200" s="434"/>
      <c r="C200" s="142"/>
      <c r="D200" s="136"/>
      <c r="E200" s="142"/>
      <c r="F200" s="134"/>
      <c r="G200" s="142"/>
      <c r="H200" s="134"/>
      <c r="I200" s="142"/>
      <c r="J200" s="134"/>
      <c r="K200" s="134"/>
      <c r="L200" s="108"/>
      <c r="M200" s="149"/>
      <c r="N200" s="242"/>
    </row>
    <row r="201" spans="1:14">
      <c r="A201" s="243"/>
      <c r="B201" s="434"/>
      <c r="C201" s="142"/>
      <c r="D201" s="136"/>
      <c r="E201" s="142"/>
      <c r="F201" s="134"/>
      <c r="G201" s="142"/>
      <c r="H201" s="134"/>
      <c r="I201" s="142"/>
      <c r="J201" s="134"/>
      <c r="K201" s="134"/>
      <c r="L201" s="108"/>
      <c r="M201" s="149"/>
      <c r="N201" s="242"/>
    </row>
    <row r="202" spans="1:14">
      <c r="A202" s="243"/>
      <c r="B202" s="434"/>
      <c r="C202" s="142"/>
      <c r="D202" s="136"/>
      <c r="E202" s="142"/>
      <c r="F202" s="134"/>
      <c r="G202" s="142"/>
      <c r="H202" s="134"/>
      <c r="I202" s="142"/>
      <c r="J202" s="134"/>
      <c r="K202" s="134"/>
      <c r="L202" s="108"/>
      <c r="M202" s="149"/>
      <c r="N202" s="242"/>
    </row>
    <row r="203" spans="1:14">
      <c r="A203" s="243"/>
      <c r="B203" s="243"/>
      <c r="N203" s="246"/>
    </row>
    <row r="204" spans="1:14" ht="25.5">
      <c r="A204" s="126"/>
      <c r="B204" s="245" t="s">
        <v>292</v>
      </c>
      <c r="C204" s="269" t="s">
        <v>409</v>
      </c>
      <c r="D204" s="330" t="s">
        <v>410</v>
      </c>
      <c r="E204" s="76"/>
      <c r="F204" s="78" t="s">
        <v>51</v>
      </c>
      <c r="G204" s="107"/>
      <c r="H204" s="107"/>
      <c r="I204" s="107"/>
      <c r="J204" s="107"/>
      <c r="K204" s="107"/>
      <c r="L204" s="273"/>
      <c r="M204" s="239"/>
      <c r="N204" s="147"/>
    </row>
    <row r="205" spans="1:14">
      <c r="A205" s="126"/>
      <c r="B205" s="434"/>
      <c r="C205" s="134"/>
      <c r="D205" s="240"/>
      <c r="E205" s="140" t="s">
        <v>421</v>
      </c>
      <c r="F205" s="240">
        <v>90.28</v>
      </c>
      <c r="G205" s="241" t="s">
        <v>230</v>
      </c>
      <c r="H205" s="127" t="str">
        <f>C204</f>
        <v>ED-50668</v>
      </c>
      <c r="I205" s="108"/>
      <c r="J205" s="108" t="s">
        <v>231</v>
      </c>
      <c r="K205" s="108"/>
      <c r="L205" s="108"/>
      <c r="M205" s="134"/>
      <c r="N205" s="147"/>
    </row>
    <row r="206" spans="1:14">
      <c r="A206" s="126"/>
      <c r="B206" s="434"/>
      <c r="C206" s="108"/>
      <c r="D206" s="136"/>
      <c r="E206" s="108"/>
      <c r="F206" s="108"/>
      <c r="G206" s="108"/>
      <c r="H206" s="134"/>
      <c r="I206" s="108"/>
      <c r="J206" s="108"/>
      <c r="K206" s="108"/>
      <c r="L206" s="108"/>
      <c r="M206" s="134"/>
      <c r="N206" s="147"/>
    </row>
    <row r="207" spans="1:14">
      <c r="A207" s="126"/>
      <c r="B207" s="434"/>
      <c r="C207" s="108"/>
      <c r="D207" s="136" t="s">
        <v>529</v>
      </c>
      <c r="E207" s="254">
        <v>11</v>
      </c>
      <c r="F207" s="255" t="s">
        <v>233</v>
      </c>
      <c r="G207" s="254">
        <v>1</v>
      </c>
      <c r="H207" s="255" t="s">
        <v>233</v>
      </c>
      <c r="I207" s="254">
        <v>1</v>
      </c>
      <c r="J207" s="255">
        <v>2</v>
      </c>
      <c r="K207" s="255">
        <v>2</v>
      </c>
      <c r="L207" s="270" t="s">
        <v>234</v>
      </c>
      <c r="M207" s="262">
        <f>ROUND(E207*G207*I207*J207*K207,2)</f>
        <v>44</v>
      </c>
      <c r="N207" s="258" t="str">
        <f>F204</f>
        <v>M</v>
      </c>
    </row>
    <row r="208" spans="1:14">
      <c r="A208" s="126"/>
      <c r="B208" s="434"/>
      <c r="C208" s="108"/>
      <c r="D208" s="136" t="s">
        <v>530</v>
      </c>
      <c r="E208" s="254">
        <v>1.2</v>
      </c>
      <c r="F208" s="255" t="s">
        <v>233</v>
      </c>
      <c r="G208" s="254">
        <v>1</v>
      </c>
      <c r="H208" s="255" t="s">
        <v>233</v>
      </c>
      <c r="I208" s="254">
        <v>1</v>
      </c>
      <c r="J208" s="255">
        <v>9</v>
      </c>
      <c r="K208" s="255">
        <v>2</v>
      </c>
      <c r="L208" s="270" t="s">
        <v>234</v>
      </c>
      <c r="M208" s="262">
        <f>ROUND(E208*G208*I208*J208*K208,2)</f>
        <v>21.6</v>
      </c>
      <c r="N208" s="258" t="str">
        <f>F204</f>
        <v>M</v>
      </c>
    </row>
    <row r="209" spans="1:14">
      <c r="A209" s="126"/>
      <c r="B209" s="434"/>
      <c r="C209" s="142"/>
      <c r="D209" s="136"/>
      <c r="E209" s="142"/>
      <c r="F209" s="134"/>
      <c r="G209" s="142"/>
      <c r="H209" s="134"/>
      <c r="I209" s="142"/>
      <c r="J209" s="134"/>
      <c r="K209" s="134"/>
      <c r="L209" s="108"/>
      <c r="M209" s="268"/>
      <c r="N209" s="258"/>
    </row>
    <row r="210" spans="1:14">
      <c r="A210" s="126"/>
      <c r="B210" s="434"/>
      <c r="C210" s="142"/>
      <c r="D210" s="136"/>
      <c r="E210" s="142"/>
      <c r="F210" s="134"/>
      <c r="G210" s="142"/>
      <c r="H210" s="134"/>
      <c r="I210" s="142"/>
      <c r="J210" s="568" t="s">
        <v>263</v>
      </c>
      <c r="K210" s="568"/>
      <c r="L210" s="271" t="s">
        <v>234</v>
      </c>
      <c r="M210" s="256">
        <f>SUM(M207:M209)</f>
        <v>65.599999999999994</v>
      </c>
      <c r="N210" s="242" t="str">
        <f>F204</f>
        <v>M</v>
      </c>
    </row>
    <row r="211" spans="1:14">
      <c r="A211" s="243"/>
      <c r="B211" s="243"/>
      <c r="N211" s="246"/>
    </row>
    <row r="212" spans="1:14" ht="25.5">
      <c r="A212" s="126"/>
      <c r="B212" s="245" t="s">
        <v>425</v>
      </c>
      <c r="C212" s="269" t="s">
        <v>291</v>
      </c>
      <c r="D212" s="331" t="s">
        <v>61</v>
      </c>
      <c r="E212" s="76"/>
      <c r="F212" s="78" t="s">
        <v>51</v>
      </c>
      <c r="G212" s="107"/>
      <c r="H212" s="107"/>
      <c r="I212" s="107"/>
      <c r="J212" s="107"/>
      <c r="K212" s="107"/>
      <c r="L212" s="273"/>
      <c r="M212" s="239"/>
      <c r="N212" s="147"/>
    </row>
    <row r="213" spans="1:14">
      <c r="A213" s="126"/>
      <c r="B213" s="434"/>
      <c r="C213" s="134"/>
      <c r="D213" s="240"/>
      <c r="E213" s="140" t="s">
        <v>421</v>
      </c>
      <c r="F213" s="240">
        <f>'COMP.05-CONDUTOR 150'!I27</f>
        <v>234.25</v>
      </c>
      <c r="G213" s="241" t="s">
        <v>230</v>
      </c>
      <c r="H213" s="127" t="str">
        <f>C212</f>
        <v>COMP.05</v>
      </c>
      <c r="I213" s="108"/>
      <c r="J213" s="108" t="s">
        <v>231</v>
      </c>
      <c r="K213" s="108"/>
      <c r="L213" s="108"/>
      <c r="M213" s="134"/>
      <c r="N213" s="147"/>
    </row>
    <row r="214" spans="1:14">
      <c r="A214" s="126"/>
      <c r="B214" s="434"/>
      <c r="C214" s="108"/>
      <c r="D214" s="136" t="s">
        <v>475</v>
      </c>
      <c r="E214" s="108"/>
      <c r="F214" s="108"/>
      <c r="G214" s="108"/>
      <c r="H214" s="134"/>
      <c r="I214" s="108"/>
      <c r="J214" s="108"/>
      <c r="K214" s="108"/>
      <c r="L214" s="108"/>
      <c r="M214" s="134"/>
      <c r="N214" s="147"/>
    </row>
    <row r="215" spans="1:14">
      <c r="A215" s="126"/>
      <c r="B215" s="434"/>
      <c r="C215" s="108"/>
      <c r="D215" s="136" t="s">
        <v>529</v>
      </c>
      <c r="E215" s="254">
        <v>17</v>
      </c>
      <c r="F215" s="255" t="s">
        <v>233</v>
      </c>
      <c r="G215" s="254">
        <v>1</v>
      </c>
      <c r="H215" s="255" t="s">
        <v>233</v>
      </c>
      <c r="I215" s="254">
        <v>1</v>
      </c>
      <c r="J215" s="255">
        <v>2</v>
      </c>
      <c r="K215" s="255">
        <v>2</v>
      </c>
      <c r="L215" s="270" t="s">
        <v>234</v>
      </c>
      <c r="M215" s="262">
        <f>ROUND(E215*G215*I215*J215*K215,2)</f>
        <v>68</v>
      </c>
      <c r="N215" s="258" t="str">
        <f>F212</f>
        <v>M</v>
      </c>
    </row>
    <row r="216" spans="1:14">
      <c r="A216" s="126"/>
      <c r="B216" s="434"/>
      <c r="C216" s="108"/>
      <c r="D216" s="136" t="s">
        <v>530</v>
      </c>
      <c r="E216" s="254">
        <v>6</v>
      </c>
      <c r="F216" s="255" t="s">
        <v>233</v>
      </c>
      <c r="G216" s="254">
        <v>1</v>
      </c>
      <c r="H216" s="255" t="s">
        <v>233</v>
      </c>
      <c r="I216" s="254">
        <v>1</v>
      </c>
      <c r="J216" s="255">
        <v>2</v>
      </c>
      <c r="K216" s="255">
        <v>2</v>
      </c>
      <c r="L216" s="270" t="s">
        <v>234</v>
      </c>
      <c r="M216" s="262">
        <f>ROUND(E216*G216*I216*J216*K216,2)</f>
        <v>24</v>
      </c>
      <c r="N216" s="258" t="str">
        <f>F212</f>
        <v>M</v>
      </c>
    </row>
    <row r="217" spans="1:14">
      <c r="A217" s="126"/>
      <c r="B217" s="434"/>
      <c r="C217" s="142"/>
      <c r="D217" s="136"/>
      <c r="E217" s="142"/>
      <c r="F217" s="134"/>
      <c r="G217" s="142"/>
      <c r="H217" s="134"/>
      <c r="I217" s="142"/>
      <c r="J217" s="134"/>
      <c r="K217" s="134"/>
      <c r="L217" s="108"/>
      <c r="M217" s="268"/>
      <c r="N217" s="258"/>
    </row>
    <row r="218" spans="1:14">
      <c r="A218" s="126"/>
      <c r="B218" s="434"/>
      <c r="C218" s="142"/>
      <c r="D218" s="136"/>
      <c r="E218" s="142"/>
      <c r="F218" s="134"/>
      <c r="G218" s="142"/>
      <c r="H218" s="134"/>
      <c r="I218" s="142"/>
      <c r="J218" s="568" t="s">
        <v>263</v>
      </c>
      <c r="K218" s="568"/>
      <c r="L218" s="271" t="s">
        <v>234</v>
      </c>
      <c r="M218" s="256">
        <f>SUM(M215:M217)</f>
        <v>92</v>
      </c>
      <c r="N218" s="242" t="str">
        <f>F212</f>
        <v>M</v>
      </c>
    </row>
    <row r="219" spans="1:14">
      <c r="A219" s="126"/>
      <c r="B219" s="434"/>
      <c r="C219" s="134"/>
      <c r="D219" s="134"/>
      <c r="E219" s="134"/>
      <c r="F219" s="134"/>
      <c r="G219" s="134"/>
      <c r="H219" s="134"/>
      <c r="I219" s="134"/>
      <c r="J219" s="134"/>
      <c r="K219" s="134"/>
      <c r="L219" s="108"/>
      <c r="M219" s="134"/>
      <c r="N219" s="147"/>
    </row>
    <row r="220" spans="1:14" ht="25.5">
      <c r="A220" s="126"/>
      <c r="B220" s="245" t="s">
        <v>428</v>
      </c>
      <c r="C220" s="269" t="s">
        <v>480</v>
      </c>
      <c r="D220" s="332" t="s">
        <v>479</v>
      </c>
      <c r="E220" s="76"/>
      <c r="F220" s="78" t="s">
        <v>37</v>
      </c>
      <c r="G220" s="107"/>
      <c r="H220" s="107"/>
      <c r="I220" s="107"/>
      <c r="J220" s="107"/>
      <c r="K220" s="107"/>
      <c r="L220" s="273"/>
      <c r="M220" s="239"/>
      <c r="N220" s="147"/>
    </row>
    <row r="221" spans="1:14">
      <c r="A221" s="126"/>
      <c r="B221" s="434"/>
      <c r="C221" s="134"/>
      <c r="D221" s="240"/>
      <c r="E221" s="140" t="s">
        <v>229</v>
      </c>
      <c r="F221" s="240">
        <v>72.819999999999993</v>
      </c>
      <c r="G221" s="241" t="s">
        <v>230</v>
      </c>
      <c r="H221" s="127" t="str">
        <f>C220</f>
        <v>ED-48408</v>
      </c>
      <c r="I221" s="108"/>
      <c r="J221" s="108" t="s">
        <v>231</v>
      </c>
      <c r="K221" s="108"/>
      <c r="L221" s="108"/>
      <c r="M221" s="134"/>
      <c r="N221" s="147"/>
    </row>
    <row r="222" spans="1:14">
      <c r="A222" s="126"/>
      <c r="B222" s="434"/>
      <c r="C222" s="108"/>
      <c r="D222" s="136"/>
      <c r="E222" s="108"/>
      <c r="F222" s="108"/>
      <c r="G222" s="108"/>
      <c r="H222" s="134"/>
      <c r="I222" s="108"/>
      <c r="J222" s="108"/>
      <c r="K222" s="108"/>
      <c r="L222" s="108"/>
      <c r="M222" s="134"/>
      <c r="N222" s="147"/>
    </row>
    <row r="223" spans="1:14">
      <c r="A223" s="126"/>
      <c r="B223" s="434"/>
      <c r="C223" s="142"/>
      <c r="D223" s="136" t="s">
        <v>478</v>
      </c>
      <c r="E223" s="254">
        <v>6</v>
      </c>
      <c r="F223" s="255" t="s">
        <v>233</v>
      </c>
      <c r="G223" s="254">
        <v>0.6</v>
      </c>
      <c r="H223" s="255" t="s">
        <v>233</v>
      </c>
      <c r="I223" s="254">
        <v>1</v>
      </c>
      <c r="J223" s="255">
        <v>2</v>
      </c>
      <c r="K223" s="255">
        <v>2</v>
      </c>
      <c r="L223" s="270" t="s">
        <v>234</v>
      </c>
      <c r="M223" s="256">
        <f>ROUND(E223*G223*I223*J223*K223,2)</f>
        <v>14.4</v>
      </c>
      <c r="N223" s="242" t="str">
        <f>F220</f>
        <v>M2</v>
      </c>
    </row>
    <row r="224" spans="1:14">
      <c r="A224" s="126"/>
      <c r="B224" s="434"/>
      <c r="C224" s="134"/>
      <c r="D224" s="134"/>
      <c r="E224" s="134"/>
      <c r="F224" s="134"/>
      <c r="G224" s="134"/>
      <c r="H224" s="134"/>
      <c r="I224" s="134"/>
      <c r="J224" s="134"/>
      <c r="K224" s="134"/>
      <c r="L224" s="108"/>
      <c r="M224" s="134"/>
      <c r="N224" s="147"/>
    </row>
    <row r="225" spans="1:14" ht="51">
      <c r="A225" s="126"/>
      <c r="B225" s="245" t="s">
        <v>434</v>
      </c>
      <c r="C225" s="78" t="s">
        <v>426</v>
      </c>
      <c r="D225" s="75" t="s">
        <v>427</v>
      </c>
      <c r="E225" s="76"/>
      <c r="F225" s="78" t="s">
        <v>37</v>
      </c>
      <c r="G225" s="107"/>
      <c r="H225" s="107"/>
      <c r="I225" s="107"/>
      <c r="J225" s="107"/>
      <c r="K225" s="107"/>
      <c r="L225" s="273"/>
      <c r="M225" s="239"/>
      <c r="N225" s="147"/>
    </row>
    <row r="226" spans="1:14">
      <c r="A226" s="126"/>
      <c r="B226" s="434"/>
      <c r="C226" s="134"/>
      <c r="D226" s="240"/>
      <c r="E226" s="140" t="s">
        <v>229</v>
      </c>
      <c r="F226" s="240">
        <v>44.16</v>
      </c>
      <c r="G226" s="241" t="s">
        <v>230</v>
      </c>
      <c r="H226" s="127" t="str">
        <f>C225</f>
        <v>ED-48423</v>
      </c>
      <c r="I226" s="108"/>
      <c r="J226" s="108" t="s">
        <v>231</v>
      </c>
      <c r="K226" s="108"/>
      <c r="L226" s="108"/>
      <c r="M226" s="134"/>
      <c r="N226" s="147"/>
    </row>
    <row r="227" spans="1:14">
      <c r="A227" s="126"/>
      <c r="B227" s="434"/>
      <c r="C227" s="108"/>
      <c r="D227" s="136"/>
      <c r="E227" s="108"/>
      <c r="F227" s="108"/>
      <c r="G227" s="108"/>
      <c r="H227" s="134"/>
      <c r="I227" s="108"/>
      <c r="J227" s="108"/>
      <c r="K227" s="108"/>
      <c r="L227" s="108"/>
      <c r="M227" s="134"/>
      <c r="N227" s="147"/>
    </row>
    <row r="228" spans="1:14">
      <c r="A228" s="126"/>
      <c r="B228" s="434"/>
      <c r="C228" s="142"/>
      <c r="D228" s="136" t="s">
        <v>478</v>
      </c>
      <c r="E228" s="254">
        <v>6</v>
      </c>
      <c r="F228" s="255" t="s">
        <v>233</v>
      </c>
      <c r="G228" s="254">
        <v>0.6</v>
      </c>
      <c r="H228" s="255" t="s">
        <v>233</v>
      </c>
      <c r="I228" s="254">
        <v>1</v>
      </c>
      <c r="J228" s="255">
        <v>2</v>
      </c>
      <c r="K228" s="255">
        <v>2</v>
      </c>
      <c r="L228" s="270" t="s">
        <v>234</v>
      </c>
      <c r="M228" s="256">
        <f>ROUND(E228*G228*I228*J228*K228,2)</f>
        <v>14.4</v>
      </c>
      <c r="N228" s="242" t="str">
        <f>F225</f>
        <v>M2</v>
      </c>
    </row>
    <row r="229" spans="1:14">
      <c r="A229" s="126"/>
      <c r="B229" s="434"/>
      <c r="C229" s="134"/>
      <c r="D229" s="134"/>
      <c r="E229" s="134"/>
      <c r="F229" s="134"/>
      <c r="G229" s="134"/>
      <c r="H229" s="134"/>
      <c r="I229" s="134"/>
      <c r="J229" s="134"/>
      <c r="K229" s="134"/>
      <c r="L229" s="108"/>
      <c r="M229" s="134"/>
      <c r="N229" s="147"/>
    </row>
    <row r="230" spans="1:14" ht="38.25">
      <c r="A230" s="126"/>
      <c r="B230" s="245" t="s">
        <v>435</v>
      </c>
      <c r="C230" s="269" t="s">
        <v>482</v>
      </c>
      <c r="D230" s="332" t="s">
        <v>481</v>
      </c>
      <c r="E230" s="76"/>
      <c r="F230" s="269" t="s">
        <v>51</v>
      </c>
      <c r="G230" s="107"/>
      <c r="H230" s="107"/>
      <c r="I230" s="107"/>
      <c r="J230" s="107"/>
      <c r="K230" s="107"/>
      <c r="L230" s="273"/>
      <c r="M230" s="239"/>
      <c r="N230" s="147"/>
    </row>
    <row r="231" spans="1:14">
      <c r="A231" s="126"/>
      <c r="B231" s="434"/>
      <c r="C231" s="134"/>
      <c r="D231" s="240"/>
      <c r="E231" s="140" t="s">
        <v>421</v>
      </c>
      <c r="F231" s="240">
        <v>84.65</v>
      </c>
      <c r="G231" s="241" t="s">
        <v>230</v>
      </c>
      <c r="H231" s="127" t="str">
        <f>C230</f>
        <v>ED-48401</v>
      </c>
      <c r="I231" s="108"/>
      <c r="J231" s="108" t="s">
        <v>231</v>
      </c>
      <c r="K231" s="108"/>
      <c r="L231" s="108"/>
      <c r="M231" s="134"/>
      <c r="N231" s="147"/>
    </row>
    <row r="232" spans="1:14">
      <c r="A232" s="126"/>
      <c r="B232" s="434"/>
      <c r="C232" s="108"/>
      <c r="D232" s="136"/>
      <c r="E232" s="108"/>
      <c r="F232" s="108"/>
      <c r="G232" s="108"/>
      <c r="H232" s="134"/>
      <c r="I232" s="108"/>
      <c r="J232" s="108"/>
      <c r="K232" s="108"/>
      <c r="L232" s="108"/>
      <c r="M232" s="134"/>
      <c r="N232" s="147"/>
    </row>
    <row r="233" spans="1:14">
      <c r="A233" s="370"/>
      <c r="B233" s="440"/>
      <c r="C233" s="402"/>
      <c r="D233" s="337" t="s">
        <v>478</v>
      </c>
      <c r="E233" s="403">
        <v>2</v>
      </c>
      <c r="F233" s="404" t="s">
        <v>233</v>
      </c>
      <c r="G233" s="403">
        <v>0.6</v>
      </c>
      <c r="H233" s="404" t="s">
        <v>233</v>
      </c>
      <c r="I233" s="403">
        <v>1</v>
      </c>
      <c r="J233" s="404">
        <v>2</v>
      </c>
      <c r="K233" s="404">
        <v>2</v>
      </c>
      <c r="L233" s="405" t="s">
        <v>234</v>
      </c>
      <c r="M233" s="406">
        <f>ROUND(E233*G233*I233*J233*K233,2)</f>
        <v>4.8</v>
      </c>
      <c r="N233" s="407" t="str">
        <f>F230</f>
        <v>M</v>
      </c>
    </row>
    <row r="234" spans="1:14" s="108" customFormat="1">
      <c r="A234" s="126"/>
      <c r="B234" s="434"/>
      <c r="C234" s="142"/>
      <c r="D234" s="136"/>
      <c r="E234" s="142"/>
      <c r="F234" s="134"/>
      <c r="G234" s="142"/>
      <c r="H234" s="134"/>
      <c r="I234" s="142"/>
      <c r="J234" s="134"/>
      <c r="K234" s="134"/>
      <c r="M234" s="149"/>
      <c r="N234" s="242"/>
    </row>
    <row r="235" spans="1:14" s="108" customFormat="1">
      <c r="A235" s="126"/>
      <c r="B235" s="434"/>
      <c r="C235" s="142"/>
      <c r="D235" s="136"/>
      <c r="E235" s="142"/>
      <c r="F235" s="134"/>
      <c r="G235" s="142"/>
      <c r="H235" s="134"/>
      <c r="I235" s="142"/>
      <c r="J235" s="134"/>
      <c r="K235" s="134"/>
      <c r="M235" s="149"/>
      <c r="N235" s="242"/>
    </row>
    <row r="236" spans="1:14" s="108" customFormat="1">
      <c r="A236" s="126"/>
      <c r="B236" s="434"/>
      <c r="C236" s="142"/>
      <c r="D236" s="136"/>
      <c r="E236" s="142"/>
      <c r="F236" s="134"/>
      <c r="G236" s="142"/>
      <c r="H236" s="134"/>
      <c r="I236" s="142"/>
      <c r="J236" s="134"/>
      <c r="K236" s="134"/>
      <c r="M236" s="149"/>
      <c r="N236" s="242"/>
    </row>
    <row r="237" spans="1:14" s="108" customFormat="1">
      <c r="A237" s="126"/>
      <c r="B237" s="434"/>
      <c r="C237" s="142"/>
      <c r="D237" s="136"/>
      <c r="E237" s="142"/>
      <c r="F237" s="134"/>
      <c r="G237" s="142"/>
      <c r="H237" s="134"/>
      <c r="I237" s="142"/>
      <c r="J237" s="134"/>
      <c r="K237" s="134"/>
      <c r="M237" s="149"/>
      <c r="N237" s="242"/>
    </row>
    <row r="238" spans="1:14" s="108" customFormat="1">
      <c r="A238" s="126"/>
      <c r="B238" s="434"/>
      <c r="C238" s="142"/>
      <c r="D238" s="136"/>
      <c r="E238" s="142"/>
      <c r="F238" s="134"/>
      <c r="G238" s="142"/>
      <c r="H238" s="134"/>
      <c r="I238" s="142"/>
      <c r="J238" s="134"/>
      <c r="K238" s="134"/>
      <c r="M238" s="149"/>
      <c r="N238" s="242"/>
    </row>
    <row r="239" spans="1:14" s="108" customFormat="1">
      <c r="A239" s="126"/>
      <c r="B239" s="434"/>
      <c r="C239" s="142"/>
      <c r="D239" s="136"/>
      <c r="E239" s="142"/>
      <c r="F239" s="134"/>
      <c r="G239" s="142"/>
      <c r="H239" s="134"/>
      <c r="I239" s="142"/>
      <c r="J239" s="134"/>
      <c r="K239" s="134"/>
      <c r="M239" s="149"/>
      <c r="N239" s="242"/>
    </row>
    <row r="240" spans="1:14" s="108" customFormat="1">
      <c r="A240" s="126"/>
      <c r="B240" s="434"/>
      <c r="C240" s="142"/>
      <c r="D240" s="136"/>
      <c r="E240" s="142"/>
      <c r="F240" s="134"/>
      <c r="G240" s="142"/>
      <c r="H240" s="134"/>
      <c r="I240" s="142"/>
      <c r="J240" s="134"/>
      <c r="K240" s="134"/>
      <c r="M240" s="149"/>
      <c r="N240" s="242"/>
    </row>
    <row r="241" spans="1:14" s="108" customFormat="1">
      <c r="A241" s="126"/>
      <c r="B241" s="434"/>
      <c r="C241" s="142"/>
      <c r="D241" s="136"/>
      <c r="E241" s="142"/>
      <c r="F241" s="134"/>
      <c r="G241" s="142"/>
      <c r="H241" s="134"/>
      <c r="I241" s="142"/>
      <c r="J241" s="134"/>
      <c r="K241" s="134"/>
      <c r="M241" s="149"/>
      <c r="N241" s="242"/>
    </row>
    <row r="242" spans="1:14" s="108" customFormat="1">
      <c r="A242" s="126"/>
      <c r="B242" s="126"/>
      <c r="H242" s="134"/>
      <c r="M242" s="134"/>
      <c r="N242" s="147"/>
    </row>
    <row r="243" spans="1:14" ht="89.25">
      <c r="A243" s="408"/>
      <c r="B243" s="409" t="s">
        <v>438</v>
      </c>
      <c r="C243" s="410" t="s">
        <v>373</v>
      </c>
      <c r="D243" s="411" t="s">
        <v>327</v>
      </c>
      <c r="E243" s="360"/>
      <c r="F243" s="363" t="s">
        <v>324</v>
      </c>
      <c r="G243" s="412"/>
      <c r="H243" s="412"/>
      <c r="I243" s="412"/>
      <c r="J243" s="412"/>
      <c r="K243" s="412"/>
      <c r="L243" s="413"/>
      <c r="M243" s="414"/>
      <c r="N243" s="415"/>
    </row>
    <row r="244" spans="1:14">
      <c r="A244" s="126"/>
      <c r="B244" s="434"/>
      <c r="C244" s="134"/>
      <c r="D244" s="240"/>
      <c r="E244" s="140" t="s">
        <v>520</v>
      </c>
      <c r="F244" s="240">
        <v>416.16</v>
      </c>
      <c r="G244" s="241" t="s">
        <v>230</v>
      </c>
      <c r="H244" s="127" t="str">
        <f>C243</f>
        <v>ED-17903</v>
      </c>
      <c r="I244" s="108"/>
      <c r="J244" s="108" t="s">
        <v>231</v>
      </c>
      <c r="K244" s="108"/>
      <c r="L244" s="108"/>
      <c r="M244" s="134"/>
      <c r="N244" s="147"/>
    </row>
    <row r="245" spans="1:14">
      <c r="A245" s="126"/>
      <c r="B245" s="434"/>
      <c r="C245" s="108"/>
      <c r="D245" s="136"/>
      <c r="E245" s="108"/>
      <c r="F245" s="108"/>
      <c r="G245" s="108"/>
      <c r="H245" s="134"/>
      <c r="I245" s="108"/>
      <c r="J245" s="108"/>
      <c r="K245" s="108"/>
      <c r="L245" s="108"/>
      <c r="M245" s="134"/>
      <c r="N245" s="147"/>
    </row>
    <row r="246" spans="1:14">
      <c r="A246" s="126"/>
      <c r="B246" s="434"/>
      <c r="C246" s="142"/>
      <c r="D246" s="136" t="s">
        <v>328</v>
      </c>
      <c r="E246" s="254">
        <v>6</v>
      </c>
      <c r="F246" s="255" t="s">
        <v>233</v>
      </c>
      <c r="G246" s="254">
        <v>1</v>
      </c>
      <c r="H246" s="255" t="s">
        <v>233</v>
      </c>
      <c r="I246" s="254">
        <v>1</v>
      </c>
      <c r="J246" s="255">
        <v>1</v>
      </c>
      <c r="K246" s="255">
        <v>1</v>
      </c>
      <c r="L246" s="270" t="s">
        <v>234</v>
      </c>
      <c r="M246" s="256">
        <f>ROUND(E246*G246*I246*J246*K246,2)</f>
        <v>6</v>
      </c>
      <c r="N246" s="242" t="str">
        <f>F243</f>
        <v>UNID.</v>
      </c>
    </row>
    <row r="247" spans="1:14">
      <c r="A247" s="243"/>
      <c r="B247" s="243"/>
      <c r="N247" s="246"/>
    </row>
    <row r="248" spans="1:14" ht="89.25">
      <c r="A248" s="126"/>
      <c r="B248" s="245" t="s">
        <v>449</v>
      </c>
      <c r="C248" s="220" t="s">
        <v>374</v>
      </c>
      <c r="D248" s="75" t="s">
        <v>416</v>
      </c>
      <c r="E248" s="76"/>
      <c r="F248" s="78" t="s">
        <v>324</v>
      </c>
      <c r="G248" s="107"/>
      <c r="H248" s="107"/>
      <c r="I248" s="107"/>
      <c r="J248" s="107"/>
      <c r="K248" s="107"/>
      <c r="L248" s="273"/>
      <c r="M248" s="239"/>
      <c r="N248" s="147"/>
    </row>
    <row r="249" spans="1:14">
      <c r="A249" s="126"/>
      <c r="B249" s="434"/>
      <c r="C249" s="134"/>
      <c r="D249" s="240"/>
      <c r="E249" s="140" t="s">
        <v>520</v>
      </c>
      <c r="F249" s="240">
        <v>414.63</v>
      </c>
      <c r="G249" s="241" t="s">
        <v>230</v>
      </c>
      <c r="H249" s="127" t="str">
        <f>C248</f>
        <v>ED-17906</v>
      </c>
      <c r="I249" s="108"/>
      <c r="J249" s="108" t="s">
        <v>231</v>
      </c>
      <c r="K249" s="108"/>
      <c r="L249" s="108"/>
      <c r="M249" s="134"/>
      <c r="N249" s="147"/>
    </row>
    <row r="250" spans="1:14">
      <c r="A250" s="126"/>
      <c r="B250" s="434"/>
      <c r="C250" s="108"/>
      <c r="D250" s="136"/>
      <c r="E250" s="108"/>
      <c r="F250" s="108"/>
      <c r="G250" s="108"/>
      <c r="H250" s="134"/>
      <c r="I250" s="108"/>
      <c r="J250" s="108"/>
      <c r="K250" s="108"/>
      <c r="L250" s="108"/>
      <c r="M250" s="134"/>
      <c r="N250" s="147"/>
    </row>
    <row r="251" spans="1:14">
      <c r="A251" s="126"/>
      <c r="B251" s="434"/>
      <c r="C251" s="142"/>
      <c r="D251" s="136" t="s">
        <v>330</v>
      </c>
      <c r="E251" s="254">
        <v>12</v>
      </c>
      <c r="F251" s="255" t="s">
        <v>233</v>
      </c>
      <c r="G251" s="254">
        <v>1</v>
      </c>
      <c r="H251" s="255" t="s">
        <v>233</v>
      </c>
      <c r="I251" s="254">
        <v>1</v>
      </c>
      <c r="J251" s="255">
        <v>1</v>
      </c>
      <c r="K251" s="255">
        <v>1</v>
      </c>
      <c r="L251" s="270" t="s">
        <v>234</v>
      </c>
      <c r="M251" s="256">
        <f>ROUND(E251*G251*I251*J251*K251,2)</f>
        <v>12</v>
      </c>
      <c r="N251" s="242" t="str">
        <f>F248</f>
        <v>UNID.</v>
      </c>
    </row>
    <row r="252" spans="1:14">
      <c r="A252" s="243"/>
      <c r="B252" s="243"/>
      <c r="N252" s="246"/>
    </row>
    <row r="253" spans="1:14">
      <c r="A253" s="126"/>
      <c r="B253" s="245" t="s">
        <v>453</v>
      </c>
      <c r="C253" s="78" t="s">
        <v>332</v>
      </c>
      <c r="D253" s="332" t="s">
        <v>616</v>
      </c>
      <c r="E253" s="76"/>
      <c r="F253" s="78" t="s">
        <v>324</v>
      </c>
      <c r="G253" s="107"/>
      <c r="H253" s="107"/>
      <c r="I253" s="107"/>
      <c r="J253" s="107"/>
      <c r="K253" s="107"/>
      <c r="L253" s="273"/>
      <c r="M253" s="239"/>
      <c r="N253" s="147"/>
    </row>
    <row r="254" spans="1:14">
      <c r="A254" s="126"/>
      <c r="B254" s="434"/>
      <c r="C254" s="134"/>
      <c r="D254" s="240"/>
      <c r="E254" s="140" t="s">
        <v>520</v>
      </c>
      <c r="F254" s="240">
        <f>'COMP.01-REFLETOR'!I28</f>
        <v>321.58</v>
      </c>
      <c r="G254" s="241" t="s">
        <v>230</v>
      </c>
      <c r="H254" s="127" t="str">
        <f>C253</f>
        <v>COMP.01</v>
      </c>
      <c r="I254" s="108"/>
      <c r="J254" s="108" t="s">
        <v>231</v>
      </c>
      <c r="K254" s="108"/>
      <c r="L254" s="108"/>
      <c r="M254" s="134"/>
      <c r="N254" s="147"/>
    </row>
    <row r="255" spans="1:14">
      <c r="A255" s="126"/>
      <c r="B255" s="434"/>
      <c r="C255" s="108"/>
      <c r="D255" s="136"/>
      <c r="E255" s="108"/>
      <c r="F255" s="108"/>
      <c r="G255" s="108"/>
      <c r="H255" s="134"/>
      <c r="I255" s="108"/>
      <c r="J255" s="108"/>
      <c r="K255" s="108"/>
      <c r="L255" s="108"/>
      <c r="M255" s="134"/>
      <c r="N255" s="147"/>
    </row>
    <row r="256" spans="1:14">
      <c r="A256" s="126"/>
      <c r="B256" s="434"/>
      <c r="C256" s="142"/>
      <c r="D256" s="136" t="s">
        <v>483</v>
      </c>
      <c r="E256" s="254">
        <v>10</v>
      </c>
      <c r="F256" s="255" t="s">
        <v>233</v>
      </c>
      <c r="G256" s="254">
        <v>1</v>
      </c>
      <c r="H256" s="255" t="s">
        <v>233</v>
      </c>
      <c r="I256" s="254">
        <v>1</v>
      </c>
      <c r="J256" s="255">
        <v>1</v>
      </c>
      <c r="K256" s="255">
        <v>1</v>
      </c>
      <c r="L256" s="270" t="s">
        <v>234</v>
      </c>
      <c r="M256" s="256">
        <f>ROUND(E256*G256*I256*J256*K256,2)</f>
        <v>10</v>
      </c>
      <c r="N256" s="242" t="str">
        <f>F253</f>
        <v>UNID.</v>
      </c>
    </row>
    <row r="257" spans="1:14">
      <c r="A257" s="126"/>
      <c r="B257" s="434"/>
      <c r="C257" s="142"/>
      <c r="D257" s="136"/>
      <c r="E257" s="142"/>
      <c r="F257" s="134"/>
      <c r="G257" s="142"/>
      <c r="H257" s="134"/>
      <c r="I257" s="142"/>
      <c r="J257" s="134"/>
      <c r="K257" s="134"/>
      <c r="L257" s="108"/>
      <c r="M257" s="149"/>
      <c r="N257" s="242"/>
    </row>
    <row r="258" spans="1:14">
      <c r="A258" s="126"/>
      <c r="B258" s="434"/>
      <c r="C258" s="142"/>
      <c r="D258" s="136"/>
      <c r="E258" s="142"/>
      <c r="F258" s="134"/>
      <c r="G258" s="142"/>
      <c r="H258" s="134"/>
      <c r="I258" s="142"/>
      <c r="J258" s="134"/>
      <c r="K258" s="134"/>
      <c r="L258" s="108"/>
      <c r="M258" s="149"/>
      <c r="N258" s="242"/>
    </row>
    <row r="259" spans="1:14" ht="38.25">
      <c r="A259" s="126"/>
      <c r="B259" s="245" t="s">
        <v>454</v>
      </c>
      <c r="C259" s="78" t="s">
        <v>432</v>
      </c>
      <c r="D259" s="75" t="s">
        <v>433</v>
      </c>
      <c r="E259" s="76"/>
      <c r="F259" s="78" t="s">
        <v>37</v>
      </c>
      <c r="G259" s="107"/>
      <c r="H259" s="107"/>
      <c r="I259" s="107"/>
      <c r="J259" s="107"/>
      <c r="K259" s="107"/>
      <c r="L259" s="273"/>
      <c r="M259" s="239"/>
      <c r="N259" s="147"/>
    </row>
    <row r="260" spans="1:14">
      <c r="A260" s="126"/>
      <c r="B260" s="434"/>
      <c r="C260" s="134"/>
      <c r="D260" s="240"/>
      <c r="E260" s="140" t="s">
        <v>229</v>
      </c>
      <c r="F260" s="240">
        <v>10.47</v>
      </c>
      <c r="G260" s="241" t="s">
        <v>230</v>
      </c>
      <c r="H260" s="127" t="str">
        <f>C259</f>
        <v>ED-48492</v>
      </c>
      <c r="I260" s="108"/>
      <c r="J260" s="108" t="s">
        <v>231</v>
      </c>
      <c r="K260" s="108"/>
      <c r="L260" s="108"/>
      <c r="M260" s="134"/>
      <c r="N260" s="147"/>
    </row>
    <row r="261" spans="1:14">
      <c r="A261" s="126"/>
      <c r="B261" s="434"/>
      <c r="C261" s="108"/>
      <c r="D261" s="136"/>
      <c r="E261" s="108"/>
      <c r="F261" s="108"/>
      <c r="G261" s="108"/>
      <c r="H261" s="134"/>
      <c r="I261" s="108"/>
      <c r="J261" s="108"/>
      <c r="K261" s="108"/>
      <c r="L261" s="108"/>
      <c r="M261" s="134"/>
      <c r="N261" s="147"/>
    </row>
    <row r="262" spans="1:14" ht="25.5">
      <c r="A262" s="126"/>
      <c r="B262" s="434"/>
      <c r="C262" s="142"/>
      <c r="D262" s="333" t="s">
        <v>430</v>
      </c>
      <c r="E262" s="259">
        <v>20</v>
      </c>
      <c r="F262" s="260" t="s">
        <v>233</v>
      </c>
      <c r="G262" s="259">
        <v>1.2</v>
      </c>
      <c r="H262" s="260" t="s">
        <v>233</v>
      </c>
      <c r="I262" s="259">
        <v>1</v>
      </c>
      <c r="J262" s="260">
        <v>1</v>
      </c>
      <c r="K262" s="260">
        <v>1</v>
      </c>
      <c r="L262" s="274" t="s">
        <v>234</v>
      </c>
      <c r="M262" s="261">
        <f>ROUND(E262*G262*I262*J262*K262,2)</f>
        <v>24</v>
      </c>
      <c r="N262" s="248" t="str">
        <f>F259</f>
        <v>M2</v>
      </c>
    </row>
    <row r="263" spans="1:14">
      <c r="A263" s="126"/>
      <c r="B263" s="434"/>
      <c r="C263" s="142"/>
      <c r="D263" s="136"/>
      <c r="E263" s="142"/>
      <c r="F263" s="134"/>
      <c r="G263" s="142"/>
      <c r="H263" s="134"/>
      <c r="I263" s="142"/>
      <c r="J263" s="134"/>
      <c r="K263" s="134"/>
      <c r="L263" s="108"/>
      <c r="M263" s="149"/>
      <c r="N263" s="242"/>
    </row>
    <row r="264" spans="1:14">
      <c r="A264" s="126"/>
      <c r="B264" s="434"/>
      <c r="C264" s="142"/>
      <c r="D264" s="136"/>
      <c r="E264" s="142"/>
      <c r="F264" s="134"/>
      <c r="G264" s="142"/>
      <c r="H264" s="134"/>
      <c r="I264" s="142"/>
      <c r="J264" s="134"/>
      <c r="K264" s="134"/>
      <c r="L264" s="108"/>
      <c r="M264" s="149"/>
      <c r="N264" s="242"/>
    </row>
    <row r="265" spans="1:14" ht="38.25">
      <c r="A265" s="126"/>
      <c r="B265" s="245" t="s">
        <v>455</v>
      </c>
      <c r="C265" s="78" t="s">
        <v>436</v>
      </c>
      <c r="D265" s="75" t="s">
        <v>437</v>
      </c>
      <c r="E265" s="76"/>
      <c r="F265" s="78" t="s">
        <v>37</v>
      </c>
      <c r="G265" s="107"/>
      <c r="H265" s="107"/>
      <c r="I265" s="107"/>
      <c r="J265" s="107"/>
      <c r="K265" s="107"/>
      <c r="L265" s="273"/>
      <c r="M265" s="239"/>
      <c r="N265" s="147"/>
    </row>
    <row r="266" spans="1:14">
      <c r="A266" s="126"/>
      <c r="B266" s="434"/>
      <c r="C266" s="134"/>
      <c r="D266" s="240"/>
      <c r="E266" s="140" t="s">
        <v>229</v>
      </c>
      <c r="F266" s="240">
        <v>5.77</v>
      </c>
      <c r="G266" s="241" t="s">
        <v>230</v>
      </c>
      <c r="H266" s="127" t="str">
        <f>C265</f>
        <v>ED-51123</v>
      </c>
      <c r="I266" s="108"/>
      <c r="J266" s="108" t="s">
        <v>231</v>
      </c>
      <c r="K266" s="108"/>
      <c r="L266" s="108"/>
      <c r="M266" s="134"/>
      <c r="N266" s="147"/>
    </row>
    <row r="267" spans="1:14">
      <c r="A267" s="126"/>
      <c r="B267" s="434"/>
      <c r="C267" s="108"/>
      <c r="D267" s="136"/>
      <c r="E267" s="108"/>
      <c r="F267" s="108"/>
      <c r="G267" s="108"/>
      <c r="H267" s="134"/>
      <c r="I267" s="108"/>
      <c r="J267" s="108"/>
      <c r="K267" s="108"/>
      <c r="L267" s="108"/>
      <c r="M267" s="134"/>
      <c r="N267" s="147"/>
    </row>
    <row r="268" spans="1:14" ht="25.5">
      <c r="A268" s="126"/>
      <c r="B268" s="434"/>
      <c r="C268" s="142"/>
      <c r="D268" s="333" t="s">
        <v>430</v>
      </c>
      <c r="E268" s="259">
        <v>20</v>
      </c>
      <c r="F268" s="260" t="s">
        <v>233</v>
      </c>
      <c r="G268" s="259">
        <v>1.2</v>
      </c>
      <c r="H268" s="260" t="s">
        <v>233</v>
      </c>
      <c r="I268" s="259">
        <v>1</v>
      </c>
      <c r="J268" s="260">
        <v>1</v>
      </c>
      <c r="K268" s="260">
        <v>1</v>
      </c>
      <c r="L268" s="274" t="s">
        <v>234</v>
      </c>
      <c r="M268" s="261">
        <f>ROUND(E268*G268*I268*J268*K268,2)</f>
        <v>24</v>
      </c>
      <c r="N268" s="248" t="str">
        <f>F265</f>
        <v>M2</v>
      </c>
    </row>
    <row r="269" spans="1:14">
      <c r="A269" s="126"/>
      <c r="B269" s="434"/>
      <c r="C269" s="142"/>
      <c r="D269" s="136"/>
      <c r="E269" s="142"/>
      <c r="F269" s="134"/>
      <c r="G269" s="142"/>
      <c r="H269" s="134"/>
      <c r="I269" s="142"/>
      <c r="J269" s="134"/>
      <c r="K269" s="134"/>
      <c r="L269" s="108"/>
      <c r="M269" s="149"/>
      <c r="N269" s="242"/>
    </row>
    <row r="270" spans="1:14">
      <c r="A270" s="126"/>
      <c r="B270" s="434"/>
      <c r="C270" s="142"/>
      <c r="D270" s="136"/>
      <c r="E270" s="142"/>
      <c r="F270" s="134"/>
      <c r="G270" s="142"/>
      <c r="H270" s="134"/>
      <c r="I270" s="142"/>
      <c r="J270" s="134"/>
      <c r="K270" s="134"/>
      <c r="L270" s="108"/>
      <c r="M270" s="149"/>
      <c r="N270" s="242"/>
    </row>
    <row r="271" spans="1:14">
      <c r="A271" s="126"/>
      <c r="B271" s="434"/>
      <c r="C271" s="142"/>
      <c r="D271" s="136"/>
      <c r="E271" s="142"/>
      <c r="F271" s="134"/>
      <c r="G271" s="142"/>
      <c r="H271" s="134"/>
      <c r="I271" s="142"/>
      <c r="J271" s="134"/>
      <c r="K271" s="134"/>
      <c r="L271" s="108"/>
      <c r="M271" s="149"/>
      <c r="N271" s="242"/>
    </row>
    <row r="272" spans="1:14" ht="38.25">
      <c r="A272" s="126"/>
      <c r="B272" s="245" t="s">
        <v>456</v>
      </c>
      <c r="C272" s="269" t="s">
        <v>439</v>
      </c>
      <c r="D272" s="332" t="s">
        <v>440</v>
      </c>
      <c r="E272" s="76"/>
      <c r="F272" s="78" t="s">
        <v>37</v>
      </c>
      <c r="G272" s="107"/>
      <c r="H272" s="107"/>
      <c r="I272" s="107"/>
      <c r="J272" s="107"/>
      <c r="K272" s="107"/>
      <c r="L272" s="273"/>
      <c r="M272" s="239"/>
      <c r="N272" s="147"/>
    </row>
    <row r="273" spans="1:14">
      <c r="A273" s="126"/>
      <c r="B273" s="434"/>
      <c r="C273" s="134"/>
      <c r="D273" s="240"/>
      <c r="E273" s="140" t="s">
        <v>229</v>
      </c>
      <c r="F273" s="240">
        <v>19.489999999999998</v>
      </c>
      <c r="G273" s="241" t="s">
        <v>230</v>
      </c>
      <c r="H273" s="127" t="str">
        <f>C272</f>
        <v>ED-29581</v>
      </c>
      <c r="I273" s="108"/>
      <c r="J273" s="108" t="s">
        <v>231</v>
      </c>
      <c r="K273" s="108"/>
      <c r="L273" s="108"/>
      <c r="M273" s="134"/>
      <c r="N273" s="147"/>
    </row>
    <row r="274" spans="1:14">
      <c r="A274" s="126"/>
      <c r="B274" s="434"/>
      <c r="C274" s="108"/>
      <c r="D274" s="136"/>
      <c r="E274" s="108"/>
      <c r="F274" s="108"/>
      <c r="G274" s="108"/>
      <c r="H274" s="134"/>
      <c r="I274" s="108"/>
      <c r="J274" s="108"/>
      <c r="K274" s="108"/>
      <c r="L274" s="108"/>
      <c r="M274" s="134"/>
      <c r="N274" s="147"/>
    </row>
    <row r="275" spans="1:14" ht="25.5">
      <c r="A275" s="126"/>
      <c r="B275" s="434"/>
      <c r="C275" s="142"/>
      <c r="D275" s="333" t="s">
        <v>430</v>
      </c>
      <c r="E275" s="259">
        <v>20</v>
      </c>
      <c r="F275" s="260" t="s">
        <v>233</v>
      </c>
      <c r="G275" s="259">
        <v>1.2</v>
      </c>
      <c r="H275" s="260" t="s">
        <v>233</v>
      </c>
      <c r="I275" s="259">
        <v>1</v>
      </c>
      <c r="J275" s="260">
        <v>1</v>
      </c>
      <c r="K275" s="260">
        <v>1</v>
      </c>
      <c r="L275" s="274" t="s">
        <v>234</v>
      </c>
      <c r="M275" s="261">
        <f>ROUND(E275*G275*I275*J275*K275,2)</f>
        <v>24</v>
      </c>
      <c r="N275" s="248" t="str">
        <f>F277</f>
        <v>M3</v>
      </c>
    </row>
    <row r="276" spans="1:14">
      <c r="A276" s="126"/>
      <c r="B276" s="434"/>
      <c r="C276" s="142"/>
      <c r="D276" s="136"/>
      <c r="E276" s="142"/>
      <c r="F276" s="134"/>
      <c r="G276" s="142"/>
      <c r="H276" s="134"/>
      <c r="I276" s="142"/>
      <c r="J276" s="134"/>
      <c r="K276" s="134"/>
      <c r="L276" s="108"/>
      <c r="M276" s="149"/>
      <c r="N276" s="242"/>
    </row>
    <row r="277" spans="1:14" ht="25.5">
      <c r="A277" s="126"/>
      <c r="B277" s="245" t="s">
        <v>476</v>
      </c>
      <c r="C277" s="78" t="s">
        <v>429</v>
      </c>
      <c r="D277" s="75" t="s">
        <v>431</v>
      </c>
      <c r="E277" s="76"/>
      <c r="F277" s="78" t="s">
        <v>264</v>
      </c>
      <c r="G277" s="107"/>
      <c r="H277" s="107"/>
      <c r="I277" s="107"/>
      <c r="J277" s="107"/>
      <c r="K277" s="107"/>
      <c r="L277" s="273"/>
      <c r="M277" s="239"/>
      <c r="N277" s="242"/>
    </row>
    <row r="278" spans="1:14">
      <c r="A278" s="126"/>
      <c r="B278" s="434"/>
      <c r="C278" s="134"/>
      <c r="D278" s="240"/>
      <c r="E278" s="140" t="s">
        <v>335</v>
      </c>
      <c r="F278" s="240">
        <v>705.06</v>
      </c>
      <c r="G278" s="241" t="s">
        <v>230</v>
      </c>
      <c r="H278" s="127" t="str">
        <f>C277</f>
        <v>ED-49637</v>
      </c>
      <c r="I278" s="108"/>
      <c r="J278" s="108" t="s">
        <v>231</v>
      </c>
      <c r="K278" s="108"/>
      <c r="L278" s="108"/>
      <c r="M278" s="134"/>
      <c r="N278" s="147"/>
    </row>
    <row r="279" spans="1:14">
      <c r="A279" s="126"/>
      <c r="B279" s="434"/>
      <c r="C279" s="108"/>
      <c r="D279" s="136"/>
      <c r="E279" s="108"/>
      <c r="F279" s="108"/>
      <c r="G279" s="108"/>
      <c r="H279" s="134"/>
      <c r="I279" s="108"/>
      <c r="J279" s="108"/>
      <c r="K279" s="108"/>
      <c r="L279" s="108"/>
      <c r="M279" s="134"/>
      <c r="N279" s="147"/>
    </row>
    <row r="280" spans="1:14" ht="25.5">
      <c r="A280" s="126"/>
      <c r="B280" s="434"/>
      <c r="C280" s="142"/>
      <c r="D280" s="333" t="s">
        <v>484</v>
      </c>
      <c r="E280" s="259">
        <v>20</v>
      </c>
      <c r="F280" s="260" t="s">
        <v>233</v>
      </c>
      <c r="G280" s="259">
        <v>1.2</v>
      </c>
      <c r="H280" s="260" t="s">
        <v>233</v>
      </c>
      <c r="I280" s="259">
        <v>0.1</v>
      </c>
      <c r="J280" s="260">
        <v>1</v>
      </c>
      <c r="K280" s="260">
        <v>1</v>
      </c>
      <c r="L280" s="274" t="s">
        <v>234</v>
      </c>
      <c r="M280" s="261">
        <f>ROUND(E280*G280*I280*J280*K280,2)</f>
        <v>2.4</v>
      </c>
      <c r="N280" s="248" t="str">
        <f>F277</f>
        <v>M3</v>
      </c>
    </row>
    <row r="281" spans="1:14">
      <c r="A281" s="126"/>
      <c r="B281" s="434"/>
      <c r="C281" s="142"/>
      <c r="D281" s="136"/>
      <c r="E281" s="142"/>
      <c r="F281" s="134"/>
      <c r="G281" s="142"/>
      <c r="H281" s="134"/>
      <c r="I281" s="142"/>
      <c r="J281" s="134"/>
      <c r="K281" s="134"/>
      <c r="L281" s="108"/>
      <c r="M281" s="149"/>
      <c r="N281" s="248"/>
    </row>
    <row r="282" spans="1:14">
      <c r="A282" s="243"/>
      <c r="B282" s="243"/>
      <c r="N282" s="246"/>
    </row>
    <row r="283" spans="1:14" ht="25.5">
      <c r="A283" s="126"/>
      <c r="B283" s="245" t="s">
        <v>477</v>
      </c>
      <c r="C283" s="78" t="s">
        <v>486</v>
      </c>
      <c r="D283" s="332" t="s">
        <v>485</v>
      </c>
      <c r="E283" s="76"/>
      <c r="F283" s="78" t="s">
        <v>37</v>
      </c>
      <c r="G283" s="107"/>
      <c r="H283" s="107"/>
      <c r="I283" s="107"/>
      <c r="J283" s="107"/>
      <c r="K283" s="107"/>
      <c r="L283" s="273"/>
      <c r="M283" s="239"/>
      <c r="N283" s="147"/>
    </row>
    <row r="284" spans="1:14">
      <c r="A284" s="126"/>
      <c r="B284" s="434"/>
      <c r="C284" s="134"/>
      <c r="D284" s="240"/>
      <c r="E284" s="140" t="s">
        <v>229</v>
      </c>
      <c r="F284" s="240">
        <v>15.12</v>
      </c>
      <c r="G284" s="241" t="s">
        <v>230</v>
      </c>
      <c r="H284" s="127" t="str">
        <f>C283</f>
        <v>ED-50619</v>
      </c>
      <c r="I284" s="108"/>
      <c r="J284" s="108" t="s">
        <v>231</v>
      </c>
      <c r="K284" s="108"/>
      <c r="L284" s="108"/>
      <c r="M284" s="134"/>
      <c r="N284" s="147"/>
    </row>
    <row r="285" spans="1:14">
      <c r="A285" s="126"/>
      <c r="B285" s="434"/>
      <c r="C285" s="108"/>
      <c r="D285" s="136"/>
      <c r="E285" s="108"/>
      <c r="F285" s="108"/>
      <c r="G285" s="108"/>
      <c r="H285" s="134"/>
      <c r="I285" s="108"/>
      <c r="J285" s="108"/>
      <c r="K285" s="108"/>
      <c r="L285" s="108"/>
      <c r="M285" s="134"/>
      <c r="N285" s="147"/>
    </row>
    <row r="286" spans="1:14" ht="25.5">
      <c r="A286" s="126"/>
      <c r="B286" s="434"/>
      <c r="C286" s="142"/>
      <c r="D286" s="333" t="s">
        <v>484</v>
      </c>
      <c r="E286" s="259">
        <v>20</v>
      </c>
      <c r="F286" s="260" t="s">
        <v>233</v>
      </c>
      <c r="G286" s="259">
        <v>1.2</v>
      </c>
      <c r="H286" s="260" t="s">
        <v>233</v>
      </c>
      <c r="I286" s="259">
        <v>1</v>
      </c>
      <c r="J286" s="260">
        <v>1</v>
      </c>
      <c r="K286" s="260">
        <v>1</v>
      </c>
      <c r="L286" s="274" t="s">
        <v>234</v>
      </c>
      <c r="M286" s="261">
        <f>ROUND(E286*G286*I286*J286*K286,2)</f>
        <v>24</v>
      </c>
      <c r="N286" s="248" t="str">
        <f>F283</f>
        <v>M2</v>
      </c>
    </row>
    <row r="287" spans="1:14">
      <c r="A287" s="243"/>
      <c r="B287" s="243"/>
      <c r="N287" s="246"/>
    </row>
    <row r="288" spans="1:14" ht="25.5">
      <c r="A288" s="126"/>
      <c r="B288" s="245" t="s">
        <v>622</v>
      </c>
      <c r="C288" s="269" t="s">
        <v>606</v>
      </c>
      <c r="D288" s="332" t="s">
        <v>487</v>
      </c>
      <c r="E288" s="76"/>
      <c r="F288" s="78" t="s">
        <v>37</v>
      </c>
      <c r="G288" s="107"/>
      <c r="H288" s="107"/>
      <c r="I288" s="107"/>
      <c r="J288" s="107"/>
      <c r="K288" s="107"/>
      <c r="L288" s="273"/>
      <c r="M288" s="239"/>
      <c r="N288" s="147"/>
    </row>
    <row r="289" spans="1:14">
      <c r="A289" s="126"/>
      <c r="B289" s="434"/>
      <c r="C289" s="134"/>
      <c r="D289" s="240"/>
      <c r="E289" s="140" t="s">
        <v>229</v>
      </c>
      <c r="F289" s="240">
        <f>'COMP.06-PINT.ESMALTE'!I41</f>
        <v>37.26</v>
      </c>
      <c r="G289" s="241" t="s">
        <v>230</v>
      </c>
      <c r="H289" s="127" t="str">
        <f>C288</f>
        <v>COMP. 06</v>
      </c>
      <c r="I289" s="108"/>
      <c r="J289" s="108" t="s">
        <v>231</v>
      </c>
      <c r="K289" s="108"/>
      <c r="L289" s="108"/>
      <c r="M289" s="134"/>
      <c r="N289" s="147"/>
    </row>
    <row r="290" spans="1:14">
      <c r="A290" s="126"/>
      <c r="B290" s="434"/>
      <c r="C290" s="108"/>
      <c r="D290" s="136"/>
      <c r="E290" s="108"/>
      <c r="F290" s="108"/>
      <c r="G290" s="108"/>
      <c r="H290" s="134"/>
      <c r="I290" s="108"/>
      <c r="J290" s="108"/>
      <c r="K290" s="108"/>
      <c r="L290" s="108"/>
      <c r="M290" s="134"/>
      <c r="N290" s="147"/>
    </row>
    <row r="291" spans="1:14">
      <c r="A291" s="126"/>
      <c r="B291" s="434"/>
      <c r="C291" s="142"/>
      <c r="D291" s="136" t="s">
        <v>513</v>
      </c>
      <c r="E291" s="254">
        <v>33</v>
      </c>
      <c r="F291" s="255" t="s">
        <v>233</v>
      </c>
      <c r="G291" s="254">
        <v>17</v>
      </c>
      <c r="H291" s="255" t="s">
        <v>233</v>
      </c>
      <c r="I291" s="254">
        <v>1</v>
      </c>
      <c r="J291" s="255">
        <v>1</v>
      </c>
      <c r="K291" s="255">
        <v>1</v>
      </c>
      <c r="L291" s="270" t="s">
        <v>234</v>
      </c>
      <c r="M291" s="262">
        <f>ROUND(E291*G291*I291*J291*K291,2)</f>
        <v>561</v>
      </c>
      <c r="N291" s="258" t="str">
        <f>F288</f>
        <v>M2</v>
      </c>
    </row>
    <row r="292" spans="1:14">
      <c r="A292" s="126"/>
      <c r="B292" s="434"/>
      <c r="C292" s="142"/>
      <c r="D292" s="136" t="s">
        <v>488</v>
      </c>
      <c r="E292" s="254">
        <v>33</v>
      </c>
      <c r="F292" s="255" t="s">
        <v>233</v>
      </c>
      <c r="G292" s="254">
        <v>2.2999999999999998</v>
      </c>
      <c r="H292" s="255" t="s">
        <v>233</v>
      </c>
      <c r="I292" s="254">
        <v>1</v>
      </c>
      <c r="J292" s="255">
        <v>1</v>
      </c>
      <c r="K292" s="255">
        <v>2</v>
      </c>
      <c r="L292" s="270" t="s">
        <v>234</v>
      </c>
      <c r="M292" s="262">
        <f>ROUND(E292*G292*I292*J292*K292,2)</f>
        <v>151.80000000000001</v>
      </c>
      <c r="N292" s="258" t="str">
        <f>F288</f>
        <v>M2</v>
      </c>
    </row>
    <row r="293" spans="1:14">
      <c r="A293" s="126"/>
      <c r="B293" s="434"/>
      <c r="C293" s="142"/>
      <c r="D293" s="136" t="s">
        <v>489</v>
      </c>
      <c r="E293" s="254">
        <v>16</v>
      </c>
      <c r="F293" s="255" t="s">
        <v>233</v>
      </c>
      <c r="G293" s="254">
        <v>3</v>
      </c>
      <c r="H293" s="255" t="s">
        <v>233</v>
      </c>
      <c r="I293" s="254">
        <v>1</v>
      </c>
      <c r="J293" s="255">
        <v>1</v>
      </c>
      <c r="K293" s="255">
        <v>2</v>
      </c>
      <c r="L293" s="270" t="s">
        <v>234</v>
      </c>
      <c r="M293" s="262">
        <f>ROUND(E293*G293*I293*J293*K293,2)</f>
        <v>96</v>
      </c>
      <c r="N293" s="258" t="str">
        <f>F288</f>
        <v>M2</v>
      </c>
    </row>
    <row r="294" spans="1:14">
      <c r="A294" s="126"/>
      <c r="B294" s="434"/>
      <c r="C294" s="142"/>
      <c r="D294" s="136"/>
      <c r="E294" s="142"/>
      <c r="F294" s="134"/>
      <c r="G294" s="142"/>
      <c r="H294" s="134"/>
      <c r="I294" s="142"/>
      <c r="J294" s="134"/>
      <c r="K294" s="134"/>
      <c r="L294" s="108"/>
      <c r="M294" s="149"/>
      <c r="N294" s="242"/>
    </row>
    <row r="295" spans="1:14">
      <c r="A295" s="126"/>
      <c r="B295" s="434"/>
      <c r="C295" s="142"/>
      <c r="D295" s="136"/>
      <c r="E295" s="142"/>
      <c r="F295" s="134"/>
      <c r="G295" s="142"/>
      <c r="H295" s="134"/>
      <c r="I295" s="142"/>
      <c r="J295" s="568" t="s">
        <v>263</v>
      </c>
      <c r="K295" s="568"/>
      <c r="L295" s="271" t="s">
        <v>234</v>
      </c>
      <c r="M295" s="272">
        <f>SUM(M291:M294)</f>
        <v>808.8</v>
      </c>
      <c r="N295" s="242" t="str">
        <f>F288</f>
        <v>M2</v>
      </c>
    </row>
    <row r="296" spans="1:14">
      <c r="A296" s="126"/>
      <c r="B296" s="434"/>
      <c r="C296" s="142"/>
      <c r="D296" s="136"/>
      <c r="E296" s="142"/>
      <c r="F296" s="134"/>
      <c r="G296" s="142"/>
      <c r="H296" s="134"/>
      <c r="I296" s="142"/>
      <c r="J296" s="134"/>
      <c r="K296" s="134"/>
      <c r="L296" s="108"/>
      <c r="M296" s="149"/>
      <c r="N296" s="242"/>
    </row>
    <row r="297" spans="1:14">
      <c r="A297" s="126"/>
      <c r="B297" s="84">
        <v>3</v>
      </c>
      <c r="C297" s="85"/>
      <c r="D297" s="79" t="s">
        <v>559</v>
      </c>
      <c r="E297" s="79"/>
      <c r="F297" s="79"/>
      <c r="G297" s="108"/>
      <c r="H297" s="238"/>
      <c r="I297" s="107"/>
      <c r="J297" s="107"/>
      <c r="K297" s="107"/>
      <c r="L297" s="273"/>
      <c r="M297" s="239"/>
      <c r="N297" s="147"/>
    </row>
    <row r="298" spans="1:14">
      <c r="A298" s="108"/>
      <c r="B298" s="441"/>
      <c r="C298" s="239"/>
      <c r="D298" s="75"/>
      <c r="E298" s="239"/>
      <c r="F298" s="239"/>
      <c r="G298" s="107"/>
      <c r="H298" s="107"/>
      <c r="I298" s="107"/>
      <c r="J298" s="107"/>
      <c r="K298" s="107"/>
      <c r="L298" s="273"/>
      <c r="M298" s="239"/>
      <c r="N298" s="147"/>
    </row>
    <row r="299" spans="1:14" ht="38.25">
      <c r="A299" s="108"/>
      <c r="B299" s="245" t="s">
        <v>104</v>
      </c>
      <c r="C299" s="78" t="s">
        <v>257</v>
      </c>
      <c r="D299" s="75" t="s">
        <v>371</v>
      </c>
      <c r="E299" s="76"/>
      <c r="F299" s="78" t="s">
        <v>51</v>
      </c>
      <c r="G299" s="107"/>
      <c r="H299" s="107"/>
      <c r="I299" s="107"/>
      <c r="J299" s="107"/>
      <c r="K299" s="107"/>
      <c r="L299" s="273"/>
      <c r="M299" s="239"/>
      <c r="N299" s="147"/>
    </row>
    <row r="300" spans="1:14">
      <c r="A300" s="108"/>
      <c r="B300" s="434"/>
      <c r="C300" s="134"/>
      <c r="D300" s="240"/>
      <c r="E300" s="140" t="s">
        <v>421</v>
      </c>
      <c r="F300" s="240">
        <v>6.3</v>
      </c>
      <c r="G300" s="241" t="s">
        <v>230</v>
      </c>
      <c r="H300" s="127" t="str">
        <f>C299</f>
        <v>ED-48446</v>
      </c>
      <c r="I300" s="108"/>
      <c r="J300" s="108" t="s">
        <v>231</v>
      </c>
      <c r="K300" s="108"/>
      <c r="L300" s="108"/>
      <c r="M300" s="134"/>
      <c r="N300" s="147"/>
    </row>
    <row r="301" spans="1:14">
      <c r="A301" s="108"/>
      <c r="B301" s="434"/>
      <c r="C301" s="108"/>
      <c r="D301" s="136"/>
      <c r="E301" s="108"/>
      <c r="F301" s="108"/>
      <c r="G301" s="108"/>
      <c r="H301" s="134"/>
      <c r="I301" s="108"/>
      <c r="J301" s="108"/>
      <c r="K301" s="108"/>
      <c r="L301" s="108"/>
      <c r="M301" s="134"/>
      <c r="N301" s="147"/>
    </row>
    <row r="302" spans="1:14">
      <c r="A302" s="108"/>
      <c r="B302" s="434"/>
      <c r="C302" s="142"/>
      <c r="D302" s="136" t="s">
        <v>560</v>
      </c>
      <c r="E302" s="254">
        <v>9</v>
      </c>
      <c r="F302" s="255" t="s">
        <v>233</v>
      </c>
      <c r="G302" s="254">
        <v>1</v>
      </c>
      <c r="H302" s="255" t="s">
        <v>233</v>
      </c>
      <c r="I302" s="254">
        <v>1</v>
      </c>
      <c r="J302" s="255">
        <v>4</v>
      </c>
      <c r="K302" s="255">
        <v>2</v>
      </c>
      <c r="L302" s="270" t="s">
        <v>234</v>
      </c>
      <c r="M302" s="256">
        <f>ROUND(E302*G302*I302*J302*K302,2)</f>
        <v>72</v>
      </c>
      <c r="N302" s="242" t="str">
        <f>F299</f>
        <v>M</v>
      </c>
    </row>
    <row r="303" spans="1:14">
      <c r="A303" s="108"/>
      <c r="B303" s="434"/>
      <c r="C303" s="142"/>
      <c r="D303" s="136"/>
      <c r="E303" s="142"/>
      <c r="F303" s="134"/>
      <c r="G303" s="142"/>
      <c r="H303" s="134"/>
      <c r="I303" s="142"/>
      <c r="J303" s="134"/>
      <c r="K303" s="134"/>
      <c r="L303" s="108"/>
      <c r="M303" s="149"/>
      <c r="N303" s="242"/>
    </row>
    <row r="304" spans="1:14">
      <c r="A304" s="108"/>
      <c r="B304" s="434"/>
      <c r="C304" s="142"/>
      <c r="D304" s="136"/>
      <c r="E304" s="142"/>
      <c r="F304" s="134"/>
      <c r="G304" s="142"/>
      <c r="H304" s="134"/>
      <c r="I304" s="142"/>
      <c r="J304" s="134"/>
      <c r="K304" s="134"/>
      <c r="L304" s="108"/>
      <c r="M304" s="149"/>
      <c r="N304" s="242"/>
    </row>
    <row r="305" spans="1:14">
      <c r="A305" s="108"/>
      <c r="B305" s="434"/>
      <c r="C305" s="142"/>
      <c r="D305" s="136"/>
      <c r="E305" s="142"/>
      <c r="F305" s="134"/>
      <c r="G305" s="142"/>
      <c r="H305" s="134"/>
      <c r="I305" s="142"/>
      <c r="J305" s="134"/>
      <c r="K305" s="134"/>
      <c r="L305" s="108"/>
      <c r="M305" s="149"/>
      <c r="N305" s="242"/>
    </row>
    <row r="306" spans="1:14">
      <c r="A306" s="108"/>
      <c r="B306" s="434"/>
      <c r="C306" s="142"/>
      <c r="D306" s="136"/>
      <c r="E306" s="142"/>
      <c r="F306" s="134"/>
      <c r="G306" s="142"/>
      <c r="H306" s="134"/>
      <c r="I306" s="142"/>
      <c r="J306" s="134"/>
      <c r="K306" s="134"/>
      <c r="L306" s="108"/>
      <c r="M306" s="149"/>
      <c r="N306" s="242"/>
    </row>
    <row r="307" spans="1:14">
      <c r="A307" s="108"/>
      <c r="B307" s="434"/>
      <c r="C307" s="142"/>
      <c r="D307" s="136"/>
      <c r="E307" s="142"/>
      <c r="F307" s="134"/>
      <c r="G307" s="142"/>
      <c r="H307" s="134"/>
      <c r="I307" s="142"/>
      <c r="J307" s="134"/>
      <c r="K307" s="134"/>
      <c r="L307" s="108"/>
      <c r="M307" s="149"/>
      <c r="N307" s="242"/>
    </row>
    <row r="308" spans="1:14">
      <c r="A308" s="108"/>
      <c r="B308" s="434"/>
      <c r="C308" s="142"/>
      <c r="D308" s="136"/>
      <c r="E308" s="142"/>
      <c r="F308" s="134"/>
      <c r="G308" s="142"/>
      <c r="H308" s="134"/>
      <c r="I308" s="142"/>
      <c r="J308" s="127"/>
      <c r="K308" s="127"/>
      <c r="L308" s="129"/>
      <c r="M308" s="149"/>
      <c r="N308" s="242"/>
    </row>
    <row r="309" spans="1:14" ht="38.25">
      <c r="A309" s="108"/>
      <c r="B309" s="245" t="s">
        <v>295</v>
      </c>
      <c r="C309" s="78" t="s">
        <v>255</v>
      </c>
      <c r="D309" s="75" t="s">
        <v>370</v>
      </c>
      <c r="E309" s="76"/>
      <c r="F309" s="78" t="s">
        <v>51</v>
      </c>
      <c r="G309" s="107"/>
      <c r="H309" s="107"/>
      <c r="I309" s="107"/>
      <c r="J309" s="107"/>
      <c r="K309" s="107"/>
      <c r="L309" s="273"/>
      <c r="M309" s="239"/>
      <c r="N309" s="147"/>
    </row>
    <row r="310" spans="1:14">
      <c r="A310" s="108"/>
      <c r="B310" s="434"/>
      <c r="C310" s="134"/>
      <c r="D310" s="240"/>
      <c r="E310" s="140" t="s">
        <v>421</v>
      </c>
      <c r="F310" s="240">
        <v>5.26</v>
      </c>
      <c r="G310" s="241" t="s">
        <v>230</v>
      </c>
      <c r="H310" s="127" t="str">
        <f>C309</f>
        <v>ED-48438</v>
      </c>
      <c r="I310" s="108"/>
      <c r="J310" s="108" t="s">
        <v>231</v>
      </c>
      <c r="K310" s="108"/>
      <c r="L310" s="108"/>
      <c r="M310" s="134"/>
      <c r="N310" s="147"/>
    </row>
    <row r="311" spans="1:14">
      <c r="A311" s="108"/>
      <c r="B311" s="434"/>
      <c r="C311" s="108"/>
      <c r="D311" s="136"/>
      <c r="E311" s="108"/>
      <c r="F311" s="108"/>
      <c r="G311" s="108"/>
      <c r="H311" s="134"/>
      <c r="I311" s="108"/>
      <c r="J311" s="108"/>
      <c r="K311" s="108"/>
      <c r="L311" s="108"/>
      <c r="M311" s="134"/>
      <c r="N311" s="147"/>
    </row>
    <row r="312" spans="1:14">
      <c r="A312" s="108"/>
      <c r="B312" s="434"/>
      <c r="C312" s="142"/>
      <c r="D312" s="136" t="s">
        <v>560</v>
      </c>
      <c r="E312" s="254">
        <v>30</v>
      </c>
      <c r="F312" s="255" t="s">
        <v>233</v>
      </c>
      <c r="G312" s="254">
        <v>1</v>
      </c>
      <c r="H312" s="255" t="s">
        <v>233</v>
      </c>
      <c r="I312" s="254">
        <v>1</v>
      </c>
      <c r="J312" s="255">
        <v>1</v>
      </c>
      <c r="K312" s="255">
        <v>2</v>
      </c>
      <c r="L312" s="270" t="s">
        <v>234</v>
      </c>
      <c r="M312" s="256">
        <f>ROUND(E312*G312*I312*J312*K312,2)</f>
        <v>60</v>
      </c>
      <c r="N312" s="242" t="str">
        <f>F309</f>
        <v>M</v>
      </c>
    </row>
    <row r="313" spans="1:14">
      <c r="A313" s="108"/>
      <c r="B313" s="126"/>
      <c r="C313" s="108"/>
      <c r="D313" s="108"/>
      <c r="E313" s="108"/>
      <c r="F313" s="108"/>
      <c r="G313" s="108"/>
      <c r="H313" s="134"/>
      <c r="I313" s="108"/>
      <c r="J313" s="108"/>
      <c r="K313" s="108"/>
      <c r="L313" s="108"/>
      <c r="M313" s="134"/>
      <c r="N313" s="147"/>
    </row>
    <row r="314" spans="1:14" ht="38.25">
      <c r="A314" s="108"/>
      <c r="B314" s="245" t="s">
        <v>296</v>
      </c>
      <c r="C314" s="78" t="s">
        <v>252</v>
      </c>
      <c r="D314" s="75" t="s">
        <v>253</v>
      </c>
      <c r="E314" s="76"/>
      <c r="F314" s="78" t="s">
        <v>37</v>
      </c>
      <c r="G314" s="107"/>
      <c r="H314" s="107"/>
      <c r="I314" s="107"/>
      <c r="J314" s="107"/>
      <c r="K314" s="107"/>
      <c r="L314" s="273"/>
      <c r="M314" s="239"/>
      <c r="N314" s="147"/>
    </row>
    <row r="315" spans="1:14">
      <c r="A315" s="108"/>
      <c r="B315" s="434"/>
      <c r="C315" s="134"/>
      <c r="D315" s="240"/>
      <c r="E315" s="140" t="s">
        <v>229</v>
      </c>
      <c r="F315" s="240">
        <v>14.49</v>
      </c>
      <c r="G315" s="241" t="s">
        <v>230</v>
      </c>
      <c r="H315" s="127" t="str">
        <f>C314</f>
        <v>ED-48512</v>
      </c>
      <c r="I315" s="108"/>
      <c r="J315" s="108" t="s">
        <v>231</v>
      </c>
      <c r="K315" s="108"/>
      <c r="L315" s="108"/>
      <c r="M315" s="134"/>
      <c r="N315" s="147"/>
    </row>
    <row r="316" spans="1:14">
      <c r="A316" s="108"/>
      <c r="B316" s="434"/>
      <c r="C316" s="108"/>
      <c r="D316" s="136"/>
      <c r="E316" s="108"/>
      <c r="F316" s="108"/>
      <c r="G316" s="108"/>
      <c r="H316" s="134"/>
      <c r="I316" s="108"/>
      <c r="J316" s="108"/>
      <c r="K316" s="108"/>
      <c r="L316" s="108"/>
      <c r="M316" s="134"/>
      <c r="N316" s="147"/>
    </row>
    <row r="317" spans="1:14">
      <c r="A317" s="108"/>
      <c r="B317" s="434"/>
      <c r="C317" s="142"/>
      <c r="D317" s="136" t="s">
        <v>560</v>
      </c>
      <c r="E317" s="254">
        <v>11</v>
      </c>
      <c r="F317" s="255" t="s">
        <v>233</v>
      </c>
      <c r="G317" s="254">
        <v>30</v>
      </c>
      <c r="H317" s="255" t="s">
        <v>233</v>
      </c>
      <c r="I317" s="254">
        <v>1</v>
      </c>
      <c r="J317" s="255">
        <v>1</v>
      </c>
      <c r="K317" s="255">
        <v>1</v>
      </c>
      <c r="L317" s="270" t="s">
        <v>234</v>
      </c>
      <c r="M317" s="256">
        <f>ROUND(E317*G317*I317*J317*K317,2)</f>
        <v>330</v>
      </c>
      <c r="N317" s="242" t="str">
        <f>F314</f>
        <v>M2</v>
      </c>
    </row>
    <row r="318" spans="1:14">
      <c r="A318" s="108"/>
      <c r="B318" s="434"/>
      <c r="C318" s="142"/>
      <c r="D318" s="136"/>
      <c r="E318" s="142"/>
      <c r="F318" s="134"/>
      <c r="G318" s="142"/>
      <c r="H318" s="134"/>
      <c r="I318" s="142"/>
      <c r="J318" s="127"/>
      <c r="K318" s="127"/>
      <c r="L318" s="129"/>
      <c r="M318" s="149"/>
      <c r="N318" s="242"/>
    </row>
    <row r="319" spans="1:14" ht="51">
      <c r="A319" s="108"/>
      <c r="B319" s="245" t="s">
        <v>297</v>
      </c>
      <c r="C319" s="78" t="s">
        <v>293</v>
      </c>
      <c r="D319" s="75" t="s">
        <v>294</v>
      </c>
      <c r="E319" s="76"/>
      <c r="F319" s="78" t="s">
        <v>37</v>
      </c>
      <c r="G319" s="107"/>
      <c r="H319" s="107"/>
      <c r="I319" s="107"/>
      <c r="J319" s="107"/>
      <c r="K319" s="107"/>
      <c r="L319" s="273"/>
      <c r="M319" s="239"/>
      <c r="N319" s="147"/>
    </row>
    <row r="320" spans="1:14">
      <c r="A320" s="108"/>
      <c r="B320" s="434"/>
      <c r="C320" s="134"/>
      <c r="D320" s="240"/>
      <c r="E320" s="140" t="s">
        <v>229</v>
      </c>
      <c r="F320" s="240">
        <v>16.899999999999999</v>
      </c>
      <c r="G320" s="241" t="s">
        <v>230</v>
      </c>
      <c r="H320" s="127" t="str">
        <f>C319</f>
        <v>ED-48454</v>
      </c>
      <c r="I320" s="108"/>
      <c r="J320" s="108" t="s">
        <v>231</v>
      </c>
      <c r="K320" s="108"/>
      <c r="L320" s="108"/>
      <c r="M320" s="134"/>
      <c r="N320" s="147"/>
    </row>
    <row r="321" spans="1:14">
      <c r="A321" s="108"/>
      <c r="B321" s="434"/>
      <c r="C321" s="108"/>
      <c r="D321" s="136"/>
      <c r="E321" s="108"/>
      <c r="F321" s="108"/>
      <c r="G321" s="108"/>
      <c r="H321" s="134"/>
      <c r="I321" s="108"/>
      <c r="J321" s="108"/>
      <c r="K321" s="108"/>
      <c r="L321" s="108"/>
      <c r="M321" s="134"/>
      <c r="N321" s="147"/>
    </row>
    <row r="322" spans="1:14">
      <c r="A322" s="108"/>
      <c r="B322" s="434"/>
      <c r="C322" s="142"/>
      <c r="D322" s="136" t="s">
        <v>560</v>
      </c>
      <c r="E322" s="254">
        <v>11</v>
      </c>
      <c r="F322" s="255" t="s">
        <v>233</v>
      </c>
      <c r="G322" s="254">
        <v>30</v>
      </c>
      <c r="H322" s="255" t="s">
        <v>233</v>
      </c>
      <c r="I322" s="254">
        <v>1</v>
      </c>
      <c r="J322" s="255">
        <v>1</v>
      </c>
      <c r="K322" s="255">
        <v>1</v>
      </c>
      <c r="L322" s="270" t="s">
        <v>234</v>
      </c>
      <c r="M322" s="256">
        <f>ROUND(E322*G322*I322*J322*K322,2)</f>
        <v>330</v>
      </c>
      <c r="N322" s="242" t="str">
        <f>F319</f>
        <v>M2</v>
      </c>
    </row>
    <row r="323" spans="1:14">
      <c r="A323" s="108"/>
      <c r="B323" s="434"/>
      <c r="C323" s="142"/>
      <c r="D323" s="136"/>
      <c r="E323" s="142"/>
      <c r="F323" s="134"/>
      <c r="G323" s="142"/>
      <c r="H323" s="134"/>
      <c r="I323" s="142"/>
      <c r="J323" s="127"/>
      <c r="K323" s="127"/>
      <c r="L323" s="129"/>
      <c r="M323" s="149"/>
      <c r="N323" s="242"/>
    </row>
    <row r="324" spans="1:14" ht="38.25">
      <c r="A324" s="108"/>
      <c r="B324" s="245" t="s">
        <v>298</v>
      </c>
      <c r="C324" s="78" t="s">
        <v>301</v>
      </c>
      <c r="D324" s="332" t="s">
        <v>448</v>
      </c>
      <c r="E324" s="76"/>
      <c r="F324" s="78" t="s">
        <v>37</v>
      </c>
      <c r="G324" s="107"/>
      <c r="H324" s="107"/>
      <c r="I324" s="107"/>
      <c r="J324" s="107"/>
      <c r="K324" s="107"/>
      <c r="L324" s="273"/>
      <c r="M324" s="239"/>
      <c r="N324" s="147"/>
    </row>
    <row r="325" spans="1:14">
      <c r="A325" s="108"/>
      <c r="B325" s="434"/>
      <c r="C325" s="134"/>
      <c r="D325" s="240"/>
      <c r="E325" s="140" t="s">
        <v>229</v>
      </c>
      <c r="F325" s="240">
        <f>'COMP.04-TRAMA DE MAD'!I49</f>
        <v>78.88</v>
      </c>
      <c r="G325" s="241" t="s">
        <v>230</v>
      </c>
      <c r="H325" s="127" t="str">
        <f>C324</f>
        <v>COMP.04</v>
      </c>
      <c r="I325" s="108"/>
      <c r="J325" s="108" t="s">
        <v>231</v>
      </c>
      <c r="K325" s="108"/>
      <c r="L325" s="108"/>
      <c r="M325" s="134"/>
      <c r="N325" s="147"/>
    </row>
    <row r="326" spans="1:14">
      <c r="A326" s="108"/>
      <c r="B326" s="434"/>
      <c r="C326" s="108"/>
      <c r="D326" s="136"/>
      <c r="E326" s="108"/>
      <c r="F326" s="108"/>
      <c r="G326" s="108"/>
      <c r="H326" s="134"/>
      <c r="I326" s="108"/>
      <c r="J326" s="108"/>
      <c r="K326" s="108"/>
      <c r="L326" s="108"/>
      <c r="M326" s="134"/>
      <c r="N326" s="147"/>
    </row>
    <row r="327" spans="1:14">
      <c r="A327" s="108"/>
      <c r="B327" s="434"/>
      <c r="C327" s="142"/>
      <c r="D327" s="136" t="s">
        <v>561</v>
      </c>
      <c r="E327" s="254">
        <v>11</v>
      </c>
      <c r="F327" s="255" t="s">
        <v>233</v>
      </c>
      <c r="G327" s="254">
        <v>30</v>
      </c>
      <c r="H327" s="255" t="s">
        <v>233</v>
      </c>
      <c r="I327" s="254">
        <v>1</v>
      </c>
      <c r="J327" s="255">
        <v>1</v>
      </c>
      <c r="K327" s="255">
        <v>1</v>
      </c>
      <c r="L327" s="270" t="s">
        <v>234</v>
      </c>
      <c r="M327" s="256">
        <f>ROUND(E327*G327*I327*J327*K327,2)</f>
        <v>330</v>
      </c>
      <c r="N327" s="242" t="str">
        <f>F324</f>
        <v>M2</v>
      </c>
    </row>
    <row r="328" spans="1:14">
      <c r="A328" s="108"/>
      <c r="B328" s="434"/>
      <c r="C328" s="142"/>
      <c r="D328" s="136"/>
      <c r="E328" s="142"/>
      <c r="F328" s="134"/>
      <c r="G328" s="142"/>
      <c r="H328" s="134"/>
      <c r="I328" s="142"/>
      <c r="J328" s="134"/>
      <c r="K328" s="134"/>
      <c r="L328" s="108"/>
      <c r="M328" s="149"/>
      <c r="N328" s="242"/>
    </row>
    <row r="329" spans="1:14" ht="63.75">
      <c r="A329" s="108"/>
      <c r="B329" s="245" t="s">
        <v>299</v>
      </c>
      <c r="C329" s="78" t="s">
        <v>303</v>
      </c>
      <c r="D329" s="75" t="s">
        <v>304</v>
      </c>
      <c r="E329" s="76"/>
      <c r="F329" s="78" t="s">
        <v>37</v>
      </c>
      <c r="G329" s="107"/>
      <c r="H329" s="107"/>
      <c r="I329" s="107"/>
      <c r="J329" s="107"/>
      <c r="K329" s="107"/>
      <c r="L329" s="273"/>
      <c r="M329" s="239"/>
      <c r="N329" s="147"/>
    </row>
    <row r="330" spans="1:14">
      <c r="A330" s="108"/>
      <c r="B330" s="434"/>
      <c r="C330" s="134"/>
      <c r="D330" s="240"/>
      <c r="E330" s="140" t="s">
        <v>229</v>
      </c>
      <c r="F330" s="240">
        <v>270.72000000000003</v>
      </c>
      <c r="G330" s="241" t="s">
        <v>230</v>
      </c>
      <c r="H330" s="127" t="str">
        <f>C329</f>
        <v>ED-48429</v>
      </c>
      <c r="I330" s="108"/>
      <c r="J330" s="108" t="s">
        <v>231</v>
      </c>
      <c r="K330" s="108"/>
      <c r="L330" s="108"/>
      <c r="M330" s="134"/>
      <c r="N330" s="147"/>
    </row>
    <row r="331" spans="1:14">
      <c r="A331" s="108"/>
      <c r="B331" s="434"/>
      <c r="C331" s="108"/>
      <c r="D331" s="136"/>
      <c r="E331" s="108"/>
      <c r="F331" s="108"/>
      <c r="G331" s="108"/>
      <c r="H331" s="134"/>
      <c r="I331" s="108"/>
      <c r="J331" s="108"/>
      <c r="K331" s="108"/>
      <c r="L331" s="108"/>
      <c r="M331" s="134"/>
      <c r="N331" s="147"/>
    </row>
    <row r="332" spans="1:14">
      <c r="A332" s="108"/>
      <c r="B332" s="434"/>
      <c r="C332" s="142"/>
      <c r="D332" s="136" t="s">
        <v>561</v>
      </c>
      <c r="E332" s="254">
        <v>11</v>
      </c>
      <c r="F332" s="255" t="s">
        <v>233</v>
      </c>
      <c r="G332" s="254">
        <v>30</v>
      </c>
      <c r="H332" s="255" t="s">
        <v>233</v>
      </c>
      <c r="I332" s="254">
        <v>1</v>
      </c>
      <c r="J332" s="255">
        <v>1</v>
      </c>
      <c r="K332" s="255">
        <v>1</v>
      </c>
      <c r="L332" s="270" t="s">
        <v>234</v>
      </c>
      <c r="M332" s="256">
        <f>ROUND(E332*G332*I332*J332*K332,2)</f>
        <v>330</v>
      </c>
      <c r="N332" s="242" t="str">
        <f>F329</f>
        <v>M2</v>
      </c>
    </row>
    <row r="333" spans="1:14">
      <c r="A333" s="108"/>
      <c r="B333" s="434"/>
      <c r="C333" s="142"/>
      <c r="D333" s="136"/>
      <c r="E333" s="142"/>
      <c r="F333" s="134"/>
      <c r="G333" s="142"/>
      <c r="H333" s="134"/>
      <c r="I333" s="142"/>
      <c r="J333" s="134"/>
      <c r="K333" s="134"/>
      <c r="L333" s="108"/>
      <c r="M333" s="149"/>
      <c r="N333" s="242"/>
    </row>
    <row r="334" spans="1:14" ht="38.25">
      <c r="A334" s="108"/>
      <c r="B334" s="245" t="s">
        <v>300</v>
      </c>
      <c r="C334" s="78" t="s">
        <v>306</v>
      </c>
      <c r="D334" s="75" t="s">
        <v>307</v>
      </c>
      <c r="E334" s="76"/>
      <c r="F334" s="78" t="s">
        <v>51</v>
      </c>
      <c r="G334" s="107"/>
      <c r="H334" s="107"/>
      <c r="I334" s="107"/>
      <c r="J334" s="107"/>
      <c r="K334" s="107"/>
      <c r="L334" s="273"/>
      <c r="M334" s="239"/>
      <c r="N334" s="147"/>
    </row>
    <row r="335" spans="1:14">
      <c r="A335" s="108"/>
      <c r="B335" s="434"/>
      <c r="C335" s="134"/>
      <c r="D335" s="240"/>
      <c r="E335" s="140" t="s">
        <v>421</v>
      </c>
      <c r="F335" s="240">
        <v>74.19</v>
      </c>
      <c r="G335" s="241" t="s">
        <v>230</v>
      </c>
      <c r="H335" s="127" t="str">
        <f>C334</f>
        <v>ED-48402</v>
      </c>
      <c r="I335" s="108"/>
      <c r="J335" s="108" t="s">
        <v>231</v>
      </c>
      <c r="K335" s="108"/>
      <c r="L335" s="108"/>
      <c r="M335" s="134"/>
      <c r="N335" s="147"/>
    </row>
    <row r="336" spans="1:14">
      <c r="A336" s="108"/>
      <c r="B336" s="434"/>
      <c r="C336" s="108"/>
      <c r="D336" s="136"/>
      <c r="E336" s="108"/>
      <c r="F336" s="108"/>
      <c r="G336" s="108"/>
      <c r="H336" s="134"/>
      <c r="I336" s="108"/>
      <c r="J336" s="108"/>
      <c r="K336" s="108"/>
      <c r="L336" s="108"/>
      <c r="M336" s="134"/>
      <c r="N336" s="147"/>
    </row>
    <row r="337" spans="1:14">
      <c r="A337" s="108"/>
      <c r="B337" s="434"/>
      <c r="C337" s="142"/>
      <c r="D337" s="136" t="s">
        <v>561</v>
      </c>
      <c r="E337" s="254">
        <v>30</v>
      </c>
      <c r="F337" s="255" t="s">
        <v>233</v>
      </c>
      <c r="G337" s="254">
        <v>1</v>
      </c>
      <c r="H337" s="255" t="s">
        <v>233</v>
      </c>
      <c r="I337" s="254">
        <v>1</v>
      </c>
      <c r="J337" s="255">
        <v>1</v>
      </c>
      <c r="K337" s="255">
        <v>1</v>
      </c>
      <c r="L337" s="270" t="s">
        <v>234</v>
      </c>
      <c r="M337" s="256">
        <f>ROUND(E337*G337*I337*J337*K337,2)</f>
        <v>30</v>
      </c>
      <c r="N337" s="242" t="str">
        <f>F334</f>
        <v>M</v>
      </c>
    </row>
    <row r="338" spans="1:14">
      <c r="B338" s="434"/>
      <c r="C338" s="142"/>
      <c r="D338" s="136"/>
      <c r="E338" s="142"/>
      <c r="F338" s="134"/>
      <c r="G338" s="142"/>
      <c r="H338" s="134"/>
      <c r="I338" s="142"/>
      <c r="J338" s="134"/>
      <c r="K338" s="134"/>
      <c r="L338" s="108"/>
      <c r="M338" s="149"/>
      <c r="N338" s="242"/>
    </row>
    <row r="339" spans="1:14">
      <c r="B339" s="434"/>
      <c r="C339" s="142"/>
      <c r="D339" s="136"/>
      <c r="E339" s="142"/>
      <c r="F339" s="134"/>
      <c r="G339" s="142"/>
      <c r="H339" s="134"/>
      <c r="I339" s="142"/>
      <c r="J339" s="134"/>
      <c r="K339" s="134"/>
      <c r="L339" s="108"/>
      <c r="M339" s="149"/>
      <c r="N339" s="242"/>
    </row>
    <row r="340" spans="1:14">
      <c r="B340" s="58"/>
      <c r="C340" s="99"/>
      <c r="D340" s="64"/>
      <c r="E340" s="99"/>
      <c r="F340" s="44"/>
      <c r="G340" s="99"/>
      <c r="I340" s="99"/>
      <c r="J340" s="96"/>
      <c r="K340" s="96"/>
      <c r="L340" s="60"/>
      <c r="M340" s="121"/>
      <c r="N340" s="244"/>
    </row>
    <row r="341" spans="1:14" ht="25.5">
      <c r="A341" s="108"/>
      <c r="B341" s="245" t="s">
        <v>302</v>
      </c>
      <c r="C341" s="269" t="s">
        <v>288</v>
      </c>
      <c r="D341" s="332" t="s">
        <v>289</v>
      </c>
      <c r="E341" s="76"/>
      <c r="F341" s="78" t="s">
        <v>51</v>
      </c>
      <c r="G341" s="107"/>
      <c r="H341" s="107"/>
      <c r="I341" s="107"/>
      <c r="J341" s="107"/>
      <c r="K341" s="107"/>
      <c r="L341" s="273"/>
      <c r="M341" s="239"/>
      <c r="N341" s="147"/>
    </row>
    <row r="342" spans="1:14">
      <c r="A342" s="108"/>
      <c r="B342" s="434"/>
      <c r="C342" s="134"/>
      <c r="D342" s="240"/>
      <c r="E342" s="140" t="s">
        <v>421</v>
      </c>
      <c r="F342" s="240">
        <v>89.73</v>
      </c>
      <c r="G342" s="241" t="s">
        <v>230</v>
      </c>
      <c r="H342" s="127" t="str">
        <f>C341</f>
        <v>ED-50659</v>
      </c>
      <c r="I342" s="108"/>
      <c r="J342" s="108" t="s">
        <v>231</v>
      </c>
      <c r="K342" s="108"/>
      <c r="L342" s="108"/>
      <c r="M342" s="134"/>
      <c r="N342" s="147"/>
    </row>
    <row r="343" spans="1:14">
      <c r="A343" s="108"/>
      <c r="B343" s="434"/>
      <c r="C343" s="108"/>
      <c r="D343" s="136"/>
      <c r="E343" s="108"/>
      <c r="F343" s="108"/>
      <c r="G343" s="108"/>
      <c r="H343" s="134"/>
      <c r="I343" s="108"/>
      <c r="J343" s="108"/>
      <c r="K343" s="108"/>
      <c r="L343" s="108"/>
      <c r="M343" s="134"/>
      <c r="N343" s="147"/>
    </row>
    <row r="344" spans="1:14">
      <c r="A344" s="108"/>
      <c r="B344" s="434"/>
      <c r="C344" s="142"/>
      <c r="D344" s="136" t="s">
        <v>562</v>
      </c>
      <c r="E344" s="254">
        <v>30</v>
      </c>
      <c r="F344" s="255" t="s">
        <v>233</v>
      </c>
      <c r="G344" s="254">
        <v>1</v>
      </c>
      <c r="H344" s="255" t="s">
        <v>233</v>
      </c>
      <c r="I344" s="254">
        <v>1</v>
      </c>
      <c r="J344" s="255">
        <v>1</v>
      </c>
      <c r="K344" s="255">
        <v>2</v>
      </c>
      <c r="L344" s="270" t="s">
        <v>234</v>
      </c>
      <c r="M344" s="256">
        <f>ROUND(E344*G344*I344*J344*K344,2)</f>
        <v>60</v>
      </c>
      <c r="N344" s="242" t="str">
        <f>F341</f>
        <v>M</v>
      </c>
    </row>
    <row r="345" spans="1:14">
      <c r="A345" s="108"/>
      <c r="B345" s="434"/>
      <c r="C345" s="142"/>
      <c r="D345" s="136"/>
      <c r="E345" s="142"/>
      <c r="F345" s="134"/>
      <c r="G345" s="142"/>
      <c r="H345" s="134"/>
      <c r="I345" s="142"/>
      <c r="J345" s="127"/>
      <c r="K345" s="127"/>
      <c r="L345" s="129"/>
      <c r="M345" s="149"/>
      <c r="N345" s="242"/>
    </row>
    <row r="346" spans="1:14">
      <c r="B346" s="243"/>
      <c r="N346" s="246"/>
    </row>
    <row r="347" spans="1:14" ht="25.5">
      <c r="A347" s="108"/>
      <c r="B347" s="245" t="s">
        <v>305</v>
      </c>
      <c r="C347" s="78" t="s">
        <v>409</v>
      </c>
      <c r="D347" s="330" t="s">
        <v>410</v>
      </c>
      <c r="E347" s="76"/>
      <c r="F347" s="78" t="s">
        <v>51</v>
      </c>
      <c r="G347" s="107"/>
      <c r="H347" s="107"/>
      <c r="I347" s="107"/>
      <c r="J347" s="107"/>
      <c r="K347" s="107"/>
      <c r="L347" s="273"/>
      <c r="M347" s="239"/>
      <c r="N347" s="147"/>
    </row>
    <row r="348" spans="1:14">
      <c r="A348" s="108"/>
      <c r="B348" s="434"/>
      <c r="C348" s="134"/>
      <c r="D348" s="240"/>
      <c r="E348" s="140" t="s">
        <v>421</v>
      </c>
      <c r="F348" s="240">
        <v>90.28</v>
      </c>
      <c r="G348" s="241" t="s">
        <v>230</v>
      </c>
      <c r="H348" s="127" t="str">
        <f>C347</f>
        <v>ED-50668</v>
      </c>
      <c r="I348" s="108"/>
      <c r="J348" s="108" t="s">
        <v>231</v>
      </c>
      <c r="K348" s="108"/>
      <c r="L348" s="108"/>
      <c r="M348" s="134"/>
      <c r="N348" s="147"/>
    </row>
    <row r="349" spans="1:14">
      <c r="A349" s="108"/>
      <c r="B349" s="434"/>
      <c r="C349" s="108"/>
      <c r="D349" s="136"/>
      <c r="E349" s="108"/>
      <c r="F349" s="108"/>
      <c r="G349" s="108"/>
      <c r="H349" s="134"/>
      <c r="I349" s="108"/>
      <c r="J349" s="108"/>
      <c r="K349" s="108"/>
      <c r="L349" s="108"/>
      <c r="M349" s="134"/>
      <c r="N349" s="147"/>
    </row>
    <row r="350" spans="1:14">
      <c r="A350" s="108"/>
      <c r="B350" s="434"/>
      <c r="C350" s="142"/>
      <c r="D350" s="136" t="s">
        <v>563</v>
      </c>
      <c r="E350" s="254">
        <v>10</v>
      </c>
      <c r="F350" s="255" t="s">
        <v>233</v>
      </c>
      <c r="G350" s="254">
        <v>1</v>
      </c>
      <c r="H350" s="255" t="s">
        <v>233</v>
      </c>
      <c r="I350" s="254">
        <v>1</v>
      </c>
      <c r="J350" s="255">
        <v>5</v>
      </c>
      <c r="K350" s="255">
        <v>2</v>
      </c>
      <c r="L350" s="270" t="s">
        <v>234</v>
      </c>
      <c r="M350" s="256">
        <f>ROUND(E350*G350*I350*J350*K350,2)</f>
        <v>100</v>
      </c>
      <c r="N350" s="242" t="str">
        <f>F347</f>
        <v>M</v>
      </c>
    </row>
    <row r="351" spans="1:14">
      <c r="A351" s="108"/>
      <c r="B351" s="434"/>
      <c r="C351" s="142"/>
      <c r="D351" s="136"/>
      <c r="E351" s="142"/>
      <c r="F351" s="134"/>
      <c r="G351" s="142"/>
      <c r="H351" s="134"/>
      <c r="I351" s="142"/>
      <c r="J351" s="127"/>
      <c r="K351" s="127"/>
      <c r="L351" s="129"/>
      <c r="M351" s="149"/>
      <c r="N351" s="242"/>
    </row>
    <row r="352" spans="1:14">
      <c r="B352" s="58"/>
      <c r="C352" s="99"/>
      <c r="D352" s="64"/>
      <c r="E352" s="99"/>
      <c r="F352" s="44"/>
      <c r="G352" s="99"/>
      <c r="I352" s="99"/>
      <c r="J352" s="96"/>
      <c r="K352" s="96"/>
      <c r="L352" s="60"/>
      <c r="M352" s="121"/>
      <c r="N352" s="244"/>
    </row>
    <row r="353" spans="1:14">
      <c r="A353" s="126"/>
      <c r="B353" s="84">
        <v>4</v>
      </c>
      <c r="C353" s="85"/>
      <c r="D353" s="79" t="s">
        <v>600</v>
      </c>
      <c r="E353" s="79"/>
      <c r="F353" s="79"/>
      <c r="G353" s="108"/>
      <c r="H353" s="238"/>
      <c r="I353" s="107"/>
      <c r="J353" s="107"/>
      <c r="K353" s="107"/>
      <c r="L353" s="273"/>
      <c r="M353" s="239"/>
      <c r="N353" s="147"/>
    </row>
    <row r="354" spans="1:14">
      <c r="A354" s="126"/>
      <c r="B354" s="434"/>
      <c r="C354" s="134"/>
      <c r="D354" s="134"/>
      <c r="E354" s="134"/>
      <c r="F354" s="134"/>
      <c r="G354" s="134"/>
      <c r="H354" s="134"/>
      <c r="I354" s="134"/>
      <c r="J354" s="134"/>
      <c r="K354" s="134"/>
      <c r="L354" s="108"/>
      <c r="M354" s="134"/>
      <c r="N354" s="147"/>
    </row>
    <row r="355" spans="1:14" ht="38.25">
      <c r="A355" s="126"/>
      <c r="B355" s="245" t="s">
        <v>106</v>
      </c>
      <c r="C355" s="78" t="s">
        <v>498</v>
      </c>
      <c r="D355" s="75" t="s">
        <v>497</v>
      </c>
      <c r="E355" s="76"/>
      <c r="F355" s="78" t="s">
        <v>51</v>
      </c>
      <c r="G355" s="107"/>
      <c r="H355" s="107"/>
      <c r="I355" s="107"/>
      <c r="J355" s="107"/>
      <c r="K355" s="107"/>
      <c r="L355" s="273"/>
      <c r="M355" s="239"/>
      <c r="N355" s="147"/>
    </row>
    <row r="356" spans="1:14">
      <c r="A356" s="126"/>
      <c r="B356" s="434"/>
      <c r="C356" s="134"/>
      <c r="D356" s="240"/>
      <c r="E356" s="140" t="s">
        <v>421</v>
      </c>
      <c r="F356" s="240">
        <v>1.82</v>
      </c>
      <c r="G356" s="241" t="s">
        <v>230</v>
      </c>
      <c r="H356" s="127" t="str">
        <f>C355</f>
        <v>ED-28530</v>
      </c>
      <c r="I356" s="108"/>
      <c r="J356" s="108" t="s">
        <v>231</v>
      </c>
      <c r="K356" s="108"/>
      <c r="L356" s="108"/>
      <c r="M356" s="134"/>
      <c r="N356" s="147"/>
    </row>
    <row r="357" spans="1:14">
      <c r="A357" s="126"/>
      <c r="B357" s="434"/>
      <c r="C357" s="108"/>
      <c r="D357" s="136"/>
      <c r="E357" s="108"/>
      <c r="F357" s="108"/>
      <c r="G357" s="108"/>
      <c r="H357" s="134"/>
      <c r="I357" s="108"/>
      <c r="J357" s="108"/>
      <c r="K357" s="108"/>
      <c r="L357" s="108"/>
      <c r="M357" s="134"/>
      <c r="N357" s="147"/>
    </row>
    <row r="358" spans="1:14">
      <c r="A358" s="126"/>
      <c r="B358" s="434"/>
      <c r="C358" s="142"/>
      <c r="D358" s="136" t="s">
        <v>501</v>
      </c>
      <c r="E358" s="254">
        <v>6.7</v>
      </c>
      <c r="F358" s="255" t="s">
        <v>233</v>
      </c>
      <c r="G358" s="254">
        <v>1</v>
      </c>
      <c r="H358" s="255" t="s">
        <v>233</v>
      </c>
      <c r="I358" s="254">
        <v>1</v>
      </c>
      <c r="J358" s="255">
        <v>1</v>
      </c>
      <c r="K358" s="255">
        <v>1</v>
      </c>
      <c r="L358" s="270" t="s">
        <v>234</v>
      </c>
      <c r="M358" s="262">
        <f>ROUND(E358*G358*I358*J358*K358,2)</f>
        <v>6.7</v>
      </c>
      <c r="N358" s="258" t="str">
        <f>F355</f>
        <v>M</v>
      </c>
    </row>
    <row r="359" spans="1:14">
      <c r="A359" s="126"/>
      <c r="B359" s="434"/>
      <c r="C359" s="142"/>
      <c r="D359" s="136" t="s">
        <v>502</v>
      </c>
      <c r="E359" s="254">
        <v>1.5</v>
      </c>
      <c r="F359" s="255" t="s">
        <v>233</v>
      </c>
      <c r="G359" s="254">
        <v>1</v>
      </c>
      <c r="H359" s="255" t="s">
        <v>233</v>
      </c>
      <c r="I359" s="254">
        <v>1</v>
      </c>
      <c r="J359" s="255">
        <v>1</v>
      </c>
      <c r="K359" s="255">
        <v>1</v>
      </c>
      <c r="L359" s="270" t="s">
        <v>234</v>
      </c>
      <c r="M359" s="262">
        <f>ROUND(E359*G359*I359*J359*K359,2)</f>
        <v>1.5</v>
      </c>
      <c r="N359" s="258" t="str">
        <f>F355</f>
        <v>M</v>
      </c>
    </row>
    <row r="360" spans="1:14">
      <c r="A360" s="126"/>
      <c r="B360" s="434"/>
      <c r="C360" s="134"/>
      <c r="D360" s="134"/>
      <c r="E360" s="134"/>
      <c r="F360" s="134"/>
      <c r="G360" s="134"/>
      <c r="H360" s="134"/>
      <c r="I360" s="134"/>
      <c r="J360" s="134"/>
      <c r="K360" s="134"/>
      <c r="L360" s="108"/>
      <c r="M360" s="134"/>
      <c r="N360" s="147"/>
    </row>
    <row r="361" spans="1:14">
      <c r="A361" s="126"/>
      <c r="B361" s="434"/>
      <c r="C361" s="134"/>
      <c r="D361" s="134"/>
      <c r="E361" s="134"/>
      <c r="F361" s="134"/>
      <c r="G361" s="134"/>
      <c r="H361" s="134"/>
      <c r="I361" s="134"/>
      <c r="J361" s="568" t="s">
        <v>263</v>
      </c>
      <c r="K361" s="568"/>
      <c r="L361" s="271" t="s">
        <v>234</v>
      </c>
      <c r="M361" s="256">
        <f>SUM(M358:M360)</f>
        <v>8.1999999999999993</v>
      </c>
      <c r="N361" s="242" t="str">
        <f>F355</f>
        <v>M</v>
      </c>
    </row>
    <row r="362" spans="1:14">
      <c r="A362" s="126"/>
      <c r="B362" s="434"/>
      <c r="C362" s="134"/>
      <c r="D362" s="134"/>
      <c r="E362" s="134"/>
      <c r="F362" s="134"/>
      <c r="G362" s="134"/>
      <c r="H362" s="134"/>
      <c r="I362" s="134"/>
      <c r="J362" s="134"/>
      <c r="K362" s="134"/>
      <c r="L362" s="108"/>
      <c r="M362" s="134"/>
      <c r="N362" s="147"/>
    </row>
    <row r="363" spans="1:14" ht="25.5">
      <c r="A363" s="126"/>
      <c r="B363" s="245" t="s">
        <v>119</v>
      </c>
      <c r="C363" s="78" t="s">
        <v>491</v>
      </c>
      <c r="D363" s="75" t="s">
        <v>490</v>
      </c>
      <c r="E363" s="76"/>
      <c r="F363" s="78" t="s">
        <v>492</v>
      </c>
      <c r="G363" s="107"/>
      <c r="H363" s="107"/>
      <c r="I363" s="107"/>
      <c r="J363" s="107"/>
      <c r="K363" s="107"/>
      <c r="L363" s="273"/>
      <c r="M363" s="239"/>
      <c r="N363" s="147"/>
    </row>
    <row r="364" spans="1:14">
      <c r="A364" s="126"/>
      <c r="B364" s="434"/>
      <c r="C364" s="134"/>
      <c r="D364" s="240"/>
      <c r="E364" s="140" t="s">
        <v>499</v>
      </c>
      <c r="F364" s="240">
        <v>343.48</v>
      </c>
      <c r="G364" s="241" t="s">
        <v>230</v>
      </c>
      <c r="H364" s="127" t="str">
        <f>C363</f>
        <v>ED-49655</v>
      </c>
      <c r="I364" s="108"/>
      <c r="J364" s="108" t="s">
        <v>231</v>
      </c>
      <c r="K364" s="108"/>
      <c r="L364" s="108"/>
      <c r="M364" s="134"/>
      <c r="N364" s="147"/>
    </row>
    <row r="365" spans="1:14">
      <c r="A365" s="126"/>
      <c r="B365" s="434"/>
      <c r="C365" s="108"/>
      <c r="D365" s="136"/>
      <c r="E365" s="108"/>
      <c r="F365" s="108"/>
      <c r="G365" s="108"/>
      <c r="H365" s="134"/>
      <c r="I365" s="108"/>
      <c r="J365" s="108"/>
      <c r="K365" s="108"/>
      <c r="L365" s="108"/>
      <c r="M365" s="134"/>
      <c r="N365" s="147"/>
    </row>
    <row r="366" spans="1:14">
      <c r="A366" s="126"/>
      <c r="B366" s="434"/>
      <c r="C366" s="142"/>
      <c r="D366" s="136" t="s">
        <v>419</v>
      </c>
      <c r="E366" s="254">
        <v>0.3</v>
      </c>
      <c r="F366" s="255" t="s">
        <v>233</v>
      </c>
      <c r="G366" s="254">
        <v>1</v>
      </c>
      <c r="H366" s="255" t="s">
        <v>233</v>
      </c>
      <c r="I366" s="254">
        <v>1</v>
      </c>
      <c r="J366" s="255">
        <v>8</v>
      </c>
      <c r="K366" s="255">
        <v>4</v>
      </c>
      <c r="L366" s="270" t="s">
        <v>234</v>
      </c>
      <c r="M366" s="262">
        <f>ROUND(E366*G366*I366*J366*K366,2)</f>
        <v>9.6</v>
      </c>
      <c r="N366" s="258" t="str">
        <f>F363</f>
        <v>DM3</v>
      </c>
    </row>
    <row r="367" spans="1:14">
      <c r="A367" s="126"/>
      <c r="B367" s="434"/>
      <c r="C367" s="142"/>
      <c r="D367" s="136" t="s">
        <v>493</v>
      </c>
      <c r="E367" s="254">
        <v>0.3</v>
      </c>
      <c r="F367" s="255" t="s">
        <v>233</v>
      </c>
      <c r="G367" s="254">
        <v>1</v>
      </c>
      <c r="H367" s="255" t="s">
        <v>233</v>
      </c>
      <c r="I367" s="254">
        <v>1</v>
      </c>
      <c r="J367" s="255">
        <v>8</v>
      </c>
      <c r="K367" s="255">
        <v>2</v>
      </c>
      <c r="L367" s="270" t="s">
        <v>234</v>
      </c>
      <c r="M367" s="262">
        <f>ROUND(E367*G367*I367*J367*K367,2)</f>
        <v>4.8</v>
      </c>
      <c r="N367" s="258" t="str">
        <f>F363</f>
        <v>DM3</v>
      </c>
    </row>
    <row r="368" spans="1:14">
      <c r="A368" s="126"/>
      <c r="B368" s="434"/>
      <c r="C368" s="134"/>
      <c r="D368" s="134"/>
      <c r="E368" s="134"/>
      <c r="F368" s="134"/>
      <c r="G368" s="134"/>
      <c r="H368" s="134"/>
      <c r="I368" s="134"/>
      <c r="J368" s="134"/>
      <c r="K368" s="134"/>
      <c r="L368" s="108"/>
      <c r="M368" s="134"/>
      <c r="N368" s="147"/>
    </row>
    <row r="369" spans="1:14">
      <c r="A369" s="126"/>
      <c r="B369" s="434"/>
      <c r="C369" s="134"/>
      <c r="D369" s="134"/>
      <c r="E369" s="134"/>
      <c r="F369" s="134"/>
      <c r="G369" s="134"/>
      <c r="H369" s="134"/>
      <c r="I369" s="134"/>
      <c r="J369" s="568" t="s">
        <v>263</v>
      </c>
      <c r="K369" s="568"/>
      <c r="L369" s="271" t="s">
        <v>234</v>
      </c>
      <c r="M369" s="256">
        <f>SUM(M366:M368)</f>
        <v>14.399999999999999</v>
      </c>
      <c r="N369" s="242" t="str">
        <f>F363</f>
        <v>DM3</v>
      </c>
    </row>
    <row r="370" spans="1:14">
      <c r="A370" s="126"/>
      <c r="B370" s="434"/>
      <c r="C370" s="134"/>
      <c r="D370" s="134"/>
      <c r="E370" s="134"/>
      <c r="F370" s="134"/>
      <c r="G370" s="134"/>
      <c r="H370" s="134"/>
      <c r="I370" s="134"/>
      <c r="J370" s="134"/>
      <c r="K370" s="134"/>
      <c r="L370" s="108"/>
      <c r="M370" s="134"/>
      <c r="N370" s="147"/>
    </row>
    <row r="371" spans="1:14" ht="25.5">
      <c r="A371" s="126"/>
      <c r="B371" s="245" t="s">
        <v>311</v>
      </c>
      <c r="C371" s="78" t="s">
        <v>418</v>
      </c>
      <c r="D371" s="332" t="s">
        <v>420</v>
      </c>
      <c r="E371" s="76"/>
      <c r="F371" s="78" t="s">
        <v>264</v>
      </c>
      <c r="G371" s="107"/>
      <c r="H371" s="107"/>
      <c r="I371" s="107"/>
      <c r="J371" s="107"/>
      <c r="K371" s="107"/>
      <c r="L371" s="273"/>
      <c r="M371" s="239"/>
      <c r="N371" s="147"/>
    </row>
    <row r="372" spans="1:14">
      <c r="A372" s="126"/>
      <c r="B372" s="434"/>
      <c r="C372" s="134"/>
      <c r="D372" s="240"/>
      <c r="E372" s="140" t="s">
        <v>335</v>
      </c>
      <c r="F372" s="240">
        <v>2510.59</v>
      </c>
      <c r="G372" s="241" t="s">
        <v>230</v>
      </c>
      <c r="H372" s="127" t="str">
        <f>C371</f>
        <v>ED-48336</v>
      </c>
      <c r="I372" s="108"/>
      <c r="J372" s="108" t="s">
        <v>231</v>
      </c>
      <c r="K372" s="108"/>
      <c r="L372" s="108"/>
      <c r="M372" s="134"/>
      <c r="N372" s="147"/>
    </row>
    <row r="373" spans="1:14">
      <c r="A373" s="126"/>
      <c r="B373" s="434"/>
      <c r="C373" s="108"/>
      <c r="D373" s="136"/>
      <c r="E373" s="108"/>
      <c r="F373" s="108"/>
      <c r="G373" s="108"/>
      <c r="H373" s="134"/>
      <c r="I373" s="108"/>
      <c r="J373" s="108"/>
      <c r="K373" s="108"/>
      <c r="L373" s="108"/>
      <c r="M373" s="134"/>
      <c r="N373" s="147"/>
    </row>
    <row r="374" spans="1:14">
      <c r="A374" s="126"/>
      <c r="B374" s="434"/>
      <c r="C374" s="142"/>
      <c r="D374" s="136" t="s">
        <v>419</v>
      </c>
      <c r="E374" s="254">
        <v>6.7</v>
      </c>
      <c r="F374" s="255" t="s">
        <v>233</v>
      </c>
      <c r="G374" s="254">
        <v>0.2</v>
      </c>
      <c r="H374" s="255" t="s">
        <v>233</v>
      </c>
      <c r="I374" s="254">
        <v>0.7</v>
      </c>
      <c r="J374" s="255">
        <v>1</v>
      </c>
      <c r="K374" s="255">
        <v>1</v>
      </c>
      <c r="L374" s="270" t="s">
        <v>234</v>
      </c>
      <c r="M374" s="262">
        <f>ROUND(E374*G374*I374*J374*K374,2)</f>
        <v>0.94</v>
      </c>
      <c r="N374" s="258" t="str">
        <f>F371</f>
        <v>M3</v>
      </c>
    </row>
    <row r="375" spans="1:14">
      <c r="A375" s="126"/>
      <c r="B375" s="434"/>
      <c r="C375" s="142"/>
      <c r="D375" s="136" t="s">
        <v>493</v>
      </c>
      <c r="E375" s="254">
        <v>1.5</v>
      </c>
      <c r="F375" s="255" t="s">
        <v>233</v>
      </c>
      <c r="G375" s="254">
        <v>0.2</v>
      </c>
      <c r="H375" s="255" t="s">
        <v>233</v>
      </c>
      <c r="I375" s="254">
        <v>0.7</v>
      </c>
      <c r="J375" s="255">
        <v>1</v>
      </c>
      <c r="K375" s="255">
        <v>1</v>
      </c>
      <c r="L375" s="270" t="s">
        <v>234</v>
      </c>
      <c r="M375" s="262">
        <f>ROUND(E375*G375*I375*J375*K375,2)</f>
        <v>0.21</v>
      </c>
      <c r="N375" s="258" t="str">
        <f>F371</f>
        <v>M3</v>
      </c>
    </row>
    <row r="376" spans="1:14">
      <c r="A376" s="126"/>
      <c r="B376" s="434"/>
      <c r="C376" s="134"/>
      <c r="D376" s="134"/>
      <c r="E376" s="134"/>
      <c r="F376" s="134"/>
      <c r="G376" s="134"/>
      <c r="H376" s="134"/>
      <c r="I376" s="134"/>
      <c r="J376" s="134"/>
      <c r="K376" s="134"/>
      <c r="L376" s="108"/>
      <c r="M376" s="134"/>
      <c r="N376" s="147"/>
    </row>
    <row r="377" spans="1:14">
      <c r="A377" s="126"/>
      <c r="B377" s="434"/>
      <c r="C377" s="134"/>
      <c r="D377" s="134"/>
      <c r="E377" s="134"/>
      <c r="F377" s="134"/>
      <c r="G377" s="134"/>
      <c r="H377" s="134"/>
      <c r="I377" s="134"/>
      <c r="J377" s="568" t="s">
        <v>263</v>
      </c>
      <c r="K377" s="568"/>
      <c r="L377" s="271" t="s">
        <v>234</v>
      </c>
      <c r="M377" s="256">
        <f>SUM(M374:M376)</f>
        <v>1.1499999999999999</v>
      </c>
      <c r="N377" s="242" t="str">
        <f>F371</f>
        <v>M3</v>
      </c>
    </row>
    <row r="378" spans="1:14">
      <c r="A378" s="126"/>
      <c r="B378" s="434"/>
      <c r="C378" s="134"/>
      <c r="D378" s="134"/>
      <c r="E378" s="134"/>
      <c r="F378" s="134"/>
      <c r="G378" s="134"/>
      <c r="H378" s="134"/>
      <c r="I378" s="134"/>
      <c r="J378" s="127"/>
      <c r="K378" s="127"/>
      <c r="L378" s="129"/>
      <c r="M378" s="149"/>
      <c r="N378" s="242"/>
    </row>
    <row r="379" spans="1:14">
      <c r="A379" s="126"/>
      <c r="B379" s="434"/>
      <c r="C379" s="134"/>
      <c r="D379" s="134"/>
      <c r="E379" s="134"/>
      <c r="F379" s="134"/>
      <c r="G379" s="134"/>
      <c r="H379" s="134"/>
      <c r="I379" s="134"/>
      <c r="J379" s="127"/>
      <c r="K379" s="127"/>
      <c r="L379" s="129"/>
      <c r="M379" s="149"/>
      <c r="N379" s="242"/>
    </row>
    <row r="380" spans="1:14">
      <c r="A380" s="126"/>
      <c r="B380" s="434"/>
      <c r="C380" s="134"/>
      <c r="D380" s="134"/>
      <c r="E380" s="134"/>
      <c r="F380" s="134"/>
      <c r="G380" s="134"/>
      <c r="H380" s="134"/>
      <c r="I380" s="134"/>
      <c r="J380" s="127"/>
      <c r="K380" s="127"/>
      <c r="L380" s="129"/>
      <c r="M380" s="149"/>
      <c r="N380" s="242"/>
    </row>
    <row r="381" spans="1:14">
      <c r="A381" s="126"/>
      <c r="B381" s="434"/>
      <c r="C381" s="134"/>
      <c r="D381" s="134"/>
      <c r="E381" s="134"/>
      <c r="F381" s="134"/>
      <c r="G381" s="134"/>
      <c r="H381" s="134"/>
      <c r="I381" s="134"/>
      <c r="J381" s="134"/>
      <c r="K381" s="134"/>
      <c r="L381" s="108"/>
      <c r="M381" s="134"/>
      <c r="N381" s="147"/>
    </row>
    <row r="382" spans="1:14" ht="25.5">
      <c r="A382" s="126"/>
      <c r="B382" s="245" t="s">
        <v>313</v>
      </c>
      <c r="C382" s="78" t="s">
        <v>458</v>
      </c>
      <c r="D382" s="75" t="s">
        <v>494</v>
      </c>
      <c r="E382" s="76"/>
      <c r="F382" s="78" t="s">
        <v>37</v>
      </c>
      <c r="G382" s="107"/>
      <c r="H382" s="107"/>
      <c r="I382" s="107"/>
      <c r="J382" s="107"/>
      <c r="K382" s="107"/>
      <c r="L382" s="273"/>
      <c r="M382" s="239"/>
      <c r="N382" s="147"/>
    </row>
    <row r="383" spans="1:14">
      <c r="A383" s="126"/>
      <c r="B383" s="434"/>
      <c r="C383" s="134"/>
      <c r="D383" s="240"/>
      <c r="E383" s="140" t="s">
        <v>229</v>
      </c>
      <c r="F383" s="240">
        <v>57.04</v>
      </c>
      <c r="G383" s="241" t="s">
        <v>230</v>
      </c>
      <c r="H383" s="127" t="str">
        <f>C382</f>
        <v>ED-48231</v>
      </c>
      <c r="I383" s="108"/>
      <c r="J383" s="108" t="s">
        <v>231</v>
      </c>
      <c r="K383" s="108"/>
      <c r="L383" s="108"/>
      <c r="M383" s="134"/>
      <c r="N383" s="147"/>
    </row>
    <row r="384" spans="1:14">
      <c r="A384" s="126"/>
      <c r="B384" s="434"/>
      <c r="C384" s="108"/>
      <c r="D384" s="136"/>
      <c r="E384" s="108"/>
      <c r="F384" s="108"/>
      <c r="G384" s="108"/>
      <c r="H384" s="134"/>
      <c r="I384" s="108"/>
      <c r="J384" s="108"/>
      <c r="K384" s="108"/>
      <c r="L384" s="108"/>
      <c r="M384" s="134"/>
      <c r="N384" s="147"/>
    </row>
    <row r="385" spans="1:14">
      <c r="A385" s="126"/>
      <c r="B385" s="434"/>
      <c r="C385" s="142"/>
      <c r="D385" s="136" t="s">
        <v>422</v>
      </c>
      <c r="E385" s="254">
        <v>6.7</v>
      </c>
      <c r="F385" s="255" t="s">
        <v>233</v>
      </c>
      <c r="G385" s="254">
        <v>1.3</v>
      </c>
      <c r="H385" s="255" t="s">
        <v>233</v>
      </c>
      <c r="I385" s="254">
        <v>1</v>
      </c>
      <c r="J385" s="255">
        <v>1</v>
      </c>
      <c r="K385" s="255">
        <v>1</v>
      </c>
      <c r="L385" s="270" t="s">
        <v>234</v>
      </c>
      <c r="M385" s="262">
        <f>ROUND(E385*G385*I385*J385*K385,2)</f>
        <v>8.7100000000000009</v>
      </c>
      <c r="N385" s="258" t="str">
        <f>F382</f>
        <v>M2</v>
      </c>
    </row>
    <row r="386" spans="1:14">
      <c r="A386" s="126"/>
      <c r="B386" s="434"/>
      <c r="C386" s="142"/>
      <c r="D386" s="136" t="s">
        <v>500</v>
      </c>
      <c r="E386" s="254">
        <v>1.5</v>
      </c>
      <c r="F386" s="255" t="s">
        <v>233</v>
      </c>
      <c r="G386" s="254">
        <v>1.3</v>
      </c>
      <c r="H386" s="255" t="s">
        <v>233</v>
      </c>
      <c r="I386" s="254">
        <v>1</v>
      </c>
      <c r="J386" s="255">
        <v>1</v>
      </c>
      <c r="K386" s="255">
        <v>1</v>
      </c>
      <c r="L386" s="270" t="s">
        <v>234</v>
      </c>
      <c r="M386" s="262">
        <f>ROUND(E386*G386*I386*J386*K386,2)</f>
        <v>1.95</v>
      </c>
      <c r="N386" s="258" t="str">
        <f>F382</f>
        <v>M2</v>
      </c>
    </row>
    <row r="387" spans="1:14">
      <c r="A387" s="126"/>
      <c r="B387" s="434"/>
      <c r="C387" s="134"/>
      <c r="D387" s="134"/>
      <c r="E387" s="134"/>
      <c r="F387" s="134"/>
      <c r="G387" s="134"/>
      <c r="H387" s="134"/>
      <c r="I387" s="134"/>
      <c r="J387" s="134"/>
      <c r="K387" s="134"/>
      <c r="L387" s="108"/>
      <c r="M387" s="134"/>
      <c r="N387" s="147"/>
    </row>
    <row r="388" spans="1:14">
      <c r="A388" s="126"/>
      <c r="B388" s="434"/>
      <c r="C388" s="134"/>
      <c r="D388" s="134"/>
      <c r="E388" s="134"/>
      <c r="F388" s="134"/>
      <c r="G388" s="134"/>
      <c r="H388" s="134"/>
      <c r="I388" s="134"/>
      <c r="J388" s="568" t="s">
        <v>263</v>
      </c>
      <c r="K388" s="568"/>
      <c r="L388" s="271" t="s">
        <v>234</v>
      </c>
      <c r="M388" s="256">
        <f>SUM(M385:M387)</f>
        <v>10.66</v>
      </c>
      <c r="N388" s="242" t="str">
        <f>F382</f>
        <v>M2</v>
      </c>
    </row>
    <row r="389" spans="1:14">
      <c r="A389" s="126"/>
      <c r="B389" s="434"/>
      <c r="C389" s="134"/>
      <c r="D389" s="134"/>
      <c r="E389" s="134"/>
      <c r="F389" s="134"/>
      <c r="G389" s="134"/>
      <c r="H389" s="134"/>
      <c r="I389" s="134"/>
      <c r="J389" s="127"/>
      <c r="K389" s="127"/>
      <c r="L389" s="129"/>
      <c r="M389" s="149"/>
      <c r="N389" s="242"/>
    </row>
    <row r="390" spans="1:14" ht="38.25">
      <c r="A390" s="126"/>
      <c r="B390" s="245" t="s">
        <v>318</v>
      </c>
      <c r="C390" s="78" t="s">
        <v>496</v>
      </c>
      <c r="D390" s="75" t="s">
        <v>495</v>
      </c>
      <c r="E390" s="76"/>
      <c r="F390" s="78" t="s">
        <v>37</v>
      </c>
      <c r="G390" s="107"/>
      <c r="H390" s="107"/>
      <c r="I390" s="107"/>
      <c r="J390" s="107"/>
      <c r="K390" s="107"/>
      <c r="L390" s="273"/>
      <c r="M390" s="239"/>
      <c r="N390" s="147"/>
    </row>
    <row r="391" spans="1:14">
      <c r="A391" s="126"/>
      <c r="B391" s="434"/>
      <c r="C391" s="134"/>
      <c r="D391" s="240"/>
      <c r="E391" s="140" t="s">
        <v>229</v>
      </c>
      <c r="F391" s="240">
        <v>10.15</v>
      </c>
      <c r="G391" s="241" t="s">
        <v>230</v>
      </c>
      <c r="H391" s="127" t="str">
        <f>C390</f>
        <v>ED-50727</v>
      </c>
      <c r="I391" s="108"/>
      <c r="J391" s="108" t="s">
        <v>231</v>
      </c>
      <c r="K391" s="108"/>
      <c r="L391" s="108"/>
      <c r="M391" s="134"/>
      <c r="N391" s="147"/>
    </row>
    <row r="392" spans="1:14">
      <c r="A392" s="126"/>
      <c r="B392" s="434"/>
      <c r="C392" s="108"/>
      <c r="D392" s="136"/>
      <c r="E392" s="108"/>
      <c r="F392" s="108"/>
      <c r="G392" s="108"/>
      <c r="H392" s="134"/>
      <c r="I392" s="108"/>
      <c r="J392" s="108"/>
      <c r="K392" s="108"/>
      <c r="L392" s="108"/>
      <c r="M392" s="134"/>
      <c r="N392" s="147"/>
    </row>
    <row r="393" spans="1:14">
      <c r="A393" s="126"/>
      <c r="B393" s="434"/>
      <c r="C393" s="142"/>
      <c r="D393" s="136" t="s">
        <v>422</v>
      </c>
      <c r="E393" s="254">
        <v>7</v>
      </c>
      <c r="F393" s="255" t="s">
        <v>233</v>
      </c>
      <c r="G393" s="254">
        <v>1.7</v>
      </c>
      <c r="H393" s="255" t="s">
        <v>233</v>
      </c>
      <c r="I393" s="254">
        <v>1</v>
      </c>
      <c r="J393" s="255">
        <v>1</v>
      </c>
      <c r="K393" s="255">
        <v>2</v>
      </c>
      <c r="L393" s="270" t="s">
        <v>234</v>
      </c>
      <c r="M393" s="262">
        <f>ROUND(E393*G393*I393*J393*K393,2)</f>
        <v>23.8</v>
      </c>
      <c r="N393" s="258" t="str">
        <f>F390</f>
        <v>M2</v>
      </c>
    </row>
    <row r="394" spans="1:14">
      <c r="A394" s="126"/>
      <c r="B394" s="434"/>
      <c r="C394" s="142"/>
      <c r="D394" s="136" t="s">
        <v>500</v>
      </c>
      <c r="E394" s="254">
        <v>2</v>
      </c>
      <c r="F394" s="255" t="s">
        <v>233</v>
      </c>
      <c r="G394" s="254">
        <v>1.7</v>
      </c>
      <c r="H394" s="255" t="s">
        <v>233</v>
      </c>
      <c r="I394" s="254">
        <v>1</v>
      </c>
      <c r="J394" s="255">
        <v>1</v>
      </c>
      <c r="K394" s="255">
        <v>2</v>
      </c>
      <c r="L394" s="270" t="s">
        <v>234</v>
      </c>
      <c r="M394" s="262">
        <f>ROUND(E394*G394*I394*J394*K394,2)</f>
        <v>6.8</v>
      </c>
      <c r="N394" s="258" t="str">
        <f>F390</f>
        <v>M2</v>
      </c>
    </row>
    <row r="395" spans="1:14">
      <c r="A395" s="126"/>
      <c r="B395" s="434"/>
      <c r="C395" s="134"/>
      <c r="D395" s="134"/>
      <c r="E395" s="134"/>
      <c r="F395" s="134"/>
      <c r="G395" s="134"/>
      <c r="H395" s="134"/>
      <c r="I395" s="134"/>
      <c r="J395" s="134"/>
      <c r="K395" s="134"/>
      <c r="L395" s="108"/>
      <c r="M395" s="134"/>
      <c r="N395" s="147"/>
    </row>
    <row r="396" spans="1:14">
      <c r="A396" s="126"/>
      <c r="B396" s="434"/>
      <c r="C396" s="134"/>
      <c r="D396" s="134"/>
      <c r="E396" s="134"/>
      <c r="F396" s="134"/>
      <c r="G396" s="134"/>
      <c r="H396" s="134"/>
      <c r="I396" s="134"/>
      <c r="J396" s="568" t="s">
        <v>263</v>
      </c>
      <c r="K396" s="568"/>
      <c r="L396" s="271" t="s">
        <v>234</v>
      </c>
      <c r="M396" s="256">
        <f>SUM(M393:M395)</f>
        <v>30.6</v>
      </c>
      <c r="N396" s="242" t="str">
        <f>F390</f>
        <v>M2</v>
      </c>
    </row>
    <row r="397" spans="1:14">
      <c r="A397" s="126"/>
      <c r="B397" s="434"/>
      <c r="C397" s="134"/>
      <c r="D397" s="134"/>
      <c r="E397" s="134"/>
      <c r="F397" s="134"/>
      <c r="G397" s="134"/>
      <c r="H397" s="134"/>
      <c r="I397" s="134"/>
      <c r="J397" s="127"/>
      <c r="K397" s="127"/>
      <c r="L397" s="129"/>
      <c r="M397" s="149"/>
      <c r="N397" s="242"/>
    </row>
    <row r="398" spans="1:14" ht="38.25">
      <c r="A398" s="126"/>
      <c r="B398" s="245" t="s">
        <v>319</v>
      </c>
      <c r="C398" s="78" t="s">
        <v>447</v>
      </c>
      <c r="D398" s="75" t="s">
        <v>446</v>
      </c>
      <c r="E398" s="76"/>
      <c r="F398" s="78" t="s">
        <v>37</v>
      </c>
      <c r="G398" s="107"/>
      <c r="H398" s="107"/>
      <c r="I398" s="107"/>
      <c r="J398" s="107"/>
      <c r="K398" s="107"/>
      <c r="L398" s="273"/>
      <c r="M398" s="239"/>
      <c r="N398" s="147"/>
    </row>
    <row r="399" spans="1:14">
      <c r="A399" s="126"/>
      <c r="B399" s="434"/>
      <c r="C399" s="134"/>
      <c r="D399" s="240"/>
      <c r="E399" s="140" t="s">
        <v>229</v>
      </c>
      <c r="F399" s="240">
        <v>39.1</v>
      </c>
      <c r="G399" s="241" t="s">
        <v>230</v>
      </c>
      <c r="H399" s="127" t="str">
        <f>C398</f>
        <v xml:space="preserve">ED-50761 </v>
      </c>
      <c r="I399" s="108"/>
      <c r="J399" s="108" t="s">
        <v>231</v>
      </c>
      <c r="K399" s="108"/>
      <c r="L399" s="108"/>
      <c r="M399" s="134"/>
      <c r="N399" s="147"/>
    </row>
    <row r="400" spans="1:14">
      <c r="A400" s="126"/>
      <c r="B400" s="434"/>
      <c r="C400" s="108"/>
      <c r="D400" s="136"/>
      <c r="E400" s="108"/>
      <c r="F400" s="108"/>
      <c r="G400" s="108"/>
      <c r="H400" s="134"/>
      <c r="I400" s="108"/>
      <c r="J400" s="108"/>
      <c r="K400" s="108"/>
      <c r="L400" s="108"/>
      <c r="M400" s="134"/>
      <c r="N400" s="147"/>
    </row>
    <row r="401" spans="1:14">
      <c r="A401" s="126"/>
      <c r="B401" s="434"/>
      <c r="C401" s="142"/>
      <c r="D401" s="136" t="s">
        <v>422</v>
      </c>
      <c r="E401" s="254">
        <v>7</v>
      </c>
      <c r="F401" s="255" t="s">
        <v>233</v>
      </c>
      <c r="G401" s="254">
        <v>1.7</v>
      </c>
      <c r="H401" s="255" t="s">
        <v>233</v>
      </c>
      <c r="I401" s="254">
        <v>1</v>
      </c>
      <c r="J401" s="255">
        <v>1</v>
      </c>
      <c r="K401" s="255">
        <v>2</v>
      </c>
      <c r="L401" s="270" t="s">
        <v>234</v>
      </c>
      <c r="M401" s="262">
        <f>ROUND(E401*G401*I401*J401*K401,2)</f>
        <v>23.8</v>
      </c>
      <c r="N401" s="258" t="str">
        <f>F398</f>
        <v>M2</v>
      </c>
    </row>
    <row r="402" spans="1:14">
      <c r="A402" s="126"/>
      <c r="B402" s="434"/>
      <c r="C402" s="142"/>
      <c r="D402" s="136" t="s">
        <v>500</v>
      </c>
      <c r="E402" s="254">
        <v>2</v>
      </c>
      <c r="F402" s="255" t="s">
        <v>233</v>
      </c>
      <c r="G402" s="254">
        <v>1.7</v>
      </c>
      <c r="H402" s="255" t="s">
        <v>233</v>
      </c>
      <c r="I402" s="254">
        <v>1</v>
      </c>
      <c r="J402" s="255">
        <v>1</v>
      </c>
      <c r="K402" s="255">
        <v>2</v>
      </c>
      <c r="L402" s="270" t="s">
        <v>234</v>
      </c>
      <c r="M402" s="262">
        <f>ROUND(E402*G402*I402*J402*K402,2)</f>
        <v>6.8</v>
      </c>
      <c r="N402" s="258" t="str">
        <f>F398</f>
        <v>M2</v>
      </c>
    </row>
    <row r="403" spans="1:14">
      <c r="A403" s="126"/>
      <c r="B403" s="434"/>
      <c r="C403" s="134"/>
      <c r="D403" s="134"/>
      <c r="E403" s="134"/>
      <c r="F403" s="134"/>
      <c r="G403" s="134"/>
      <c r="H403" s="134"/>
      <c r="I403" s="134"/>
      <c r="J403" s="134"/>
      <c r="K403" s="134"/>
      <c r="L403" s="108"/>
      <c r="M403" s="134"/>
      <c r="N403" s="147"/>
    </row>
    <row r="404" spans="1:14">
      <c r="A404" s="126"/>
      <c r="B404" s="434"/>
      <c r="C404" s="134"/>
      <c r="D404" s="134"/>
      <c r="E404" s="134"/>
      <c r="F404" s="134"/>
      <c r="G404" s="134"/>
      <c r="H404" s="134"/>
      <c r="I404" s="134"/>
      <c r="J404" s="568" t="s">
        <v>263</v>
      </c>
      <c r="K404" s="568"/>
      <c r="L404" s="271" t="s">
        <v>234</v>
      </c>
      <c r="M404" s="256">
        <f>SUM(M401:M403)</f>
        <v>30.6</v>
      </c>
      <c r="N404" s="242" t="str">
        <f>F398</f>
        <v>M2</v>
      </c>
    </row>
    <row r="405" spans="1:14">
      <c r="A405" s="126"/>
      <c r="B405" s="434"/>
      <c r="C405" s="134"/>
      <c r="D405" s="134"/>
      <c r="E405" s="134"/>
      <c r="F405" s="134"/>
      <c r="G405" s="134"/>
      <c r="H405" s="134"/>
      <c r="I405" s="134"/>
      <c r="J405" s="127"/>
      <c r="K405" s="127"/>
      <c r="L405" s="129"/>
      <c r="M405" s="149"/>
      <c r="N405" s="242"/>
    </row>
    <row r="406" spans="1:14" ht="25.5">
      <c r="A406" s="126"/>
      <c r="B406" s="245" t="s">
        <v>415</v>
      </c>
      <c r="C406" s="78" t="s">
        <v>442</v>
      </c>
      <c r="D406" s="75" t="s">
        <v>443</v>
      </c>
      <c r="E406" s="76"/>
      <c r="F406" s="78" t="s">
        <v>37</v>
      </c>
      <c r="G406" s="107"/>
      <c r="H406" s="107"/>
      <c r="I406" s="107"/>
      <c r="J406" s="107"/>
      <c r="K406" s="107"/>
      <c r="L406" s="273"/>
      <c r="M406" s="239"/>
      <c r="N406" s="147"/>
    </row>
    <row r="407" spans="1:14">
      <c r="A407" s="126"/>
      <c r="B407" s="434"/>
      <c r="C407" s="134"/>
      <c r="D407" s="240"/>
      <c r="E407" s="140" t="s">
        <v>229</v>
      </c>
      <c r="F407" s="240">
        <v>16.399999999999999</v>
      </c>
      <c r="G407" s="241" t="s">
        <v>230</v>
      </c>
      <c r="H407" s="127" t="str">
        <f>C406</f>
        <v>ED-50451</v>
      </c>
      <c r="I407" s="108"/>
      <c r="J407" s="108" t="s">
        <v>231</v>
      </c>
      <c r="K407" s="108"/>
      <c r="L407" s="108"/>
      <c r="M407" s="134"/>
      <c r="N407" s="147"/>
    </row>
    <row r="408" spans="1:14">
      <c r="A408" s="126"/>
      <c r="B408" s="434"/>
      <c r="C408" s="108"/>
      <c r="D408" s="136"/>
      <c r="E408" s="108"/>
      <c r="F408" s="108"/>
      <c r="G408" s="108"/>
      <c r="H408" s="134"/>
      <c r="I408" s="108"/>
      <c r="J408" s="108"/>
      <c r="K408" s="108"/>
      <c r="L408" s="108"/>
      <c r="M408" s="134"/>
      <c r="N408" s="147"/>
    </row>
    <row r="409" spans="1:14">
      <c r="A409" s="126"/>
      <c r="B409" s="434"/>
      <c r="C409" s="142"/>
      <c r="D409" s="136" t="s">
        <v>422</v>
      </c>
      <c r="E409" s="254">
        <v>7</v>
      </c>
      <c r="F409" s="255" t="s">
        <v>233</v>
      </c>
      <c r="G409" s="254">
        <v>1.7</v>
      </c>
      <c r="H409" s="255" t="s">
        <v>233</v>
      </c>
      <c r="I409" s="254">
        <v>1</v>
      </c>
      <c r="J409" s="255">
        <v>1</v>
      </c>
      <c r="K409" s="255">
        <v>3</v>
      </c>
      <c r="L409" s="270" t="s">
        <v>234</v>
      </c>
      <c r="M409" s="262">
        <f>ROUND(E409*G409*I409*J409*K409,2)</f>
        <v>35.700000000000003</v>
      </c>
      <c r="N409" s="258" t="str">
        <f>F406</f>
        <v>M2</v>
      </c>
    </row>
    <row r="410" spans="1:14">
      <c r="A410" s="126"/>
      <c r="B410" s="434"/>
      <c r="C410" s="142"/>
      <c r="D410" s="136" t="s">
        <v>500</v>
      </c>
      <c r="E410" s="254">
        <v>2</v>
      </c>
      <c r="F410" s="255" t="s">
        <v>233</v>
      </c>
      <c r="G410" s="254">
        <v>1.7</v>
      </c>
      <c r="H410" s="255" t="s">
        <v>233</v>
      </c>
      <c r="I410" s="254">
        <v>1</v>
      </c>
      <c r="J410" s="255">
        <v>1</v>
      </c>
      <c r="K410" s="255">
        <v>3</v>
      </c>
      <c r="L410" s="270" t="s">
        <v>234</v>
      </c>
      <c r="M410" s="262">
        <f>ROUND(E410*G410*I410*J410*K410,2)</f>
        <v>10.199999999999999</v>
      </c>
      <c r="N410" s="258" t="str">
        <f>F406</f>
        <v>M2</v>
      </c>
    </row>
    <row r="411" spans="1:14">
      <c r="A411" s="126"/>
      <c r="B411" s="434"/>
      <c r="C411" s="142"/>
      <c r="D411" s="134"/>
      <c r="E411" s="134"/>
      <c r="F411" s="134"/>
      <c r="G411" s="134"/>
      <c r="H411" s="134"/>
      <c r="I411" s="134"/>
      <c r="J411" s="134"/>
      <c r="K411" s="134"/>
      <c r="L411" s="108"/>
      <c r="M411" s="134"/>
      <c r="N411" s="147"/>
    </row>
    <row r="412" spans="1:14">
      <c r="A412" s="126"/>
      <c r="B412" s="434"/>
      <c r="C412" s="142"/>
      <c r="D412" s="134"/>
      <c r="E412" s="134"/>
      <c r="F412" s="134"/>
      <c r="G412" s="134"/>
      <c r="H412" s="134"/>
      <c r="I412" s="134"/>
      <c r="J412" s="568" t="s">
        <v>263</v>
      </c>
      <c r="K412" s="568"/>
      <c r="L412" s="271" t="s">
        <v>234</v>
      </c>
      <c r="M412" s="256">
        <f>SUM(M409:M411)</f>
        <v>45.900000000000006</v>
      </c>
      <c r="N412" s="242" t="str">
        <f>F406</f>
        <v>M2</v>
      </c>
    </row>
    <row r="413" spans="1:14">
      <c r="A413" s="126"/>
      <c r="B413" s="434"/>
      <c r="C413" s="108"/>
      <c r="D413" s="136"/>
      <c r="E413" s="108"/>
      <c r="F413" s="108"/>
      <c r="G413" s="108"/>
      <c r="H413" s="134"/>
      <c r="I413" s="108"/>
      <c r="J413" s="108"/>
      <c r="K413" s="108"/>
      <c r="L413" s="108"/>
      <c r="M413" s="134"/>
      <c r="N413" s="147"/>
    </row>
    <row r="414" spans="1:14" ht="38.25">
      <c r="A414" s="126"/>
      <c r="B414" s="245" t="s">
        <v>417</v>
      </c>
      <c r="C414" s="78" t="s">
        <v>518</v>
      </c>
      <c r="D414" s="75" t="s">
        <v>517</v>
      </c>
      <c r="E414" s="76"/>
      <c r="F414" s="78" t="s">
        <v>264</v>
      </c>
      <c r="G414" s="107"/>
      <c r="H414" s="107"/>
      <c r="I414" s="107"/>
      <c r="J414" s="107"/>
      <c r="K414" s="107"/>
      <c r="L414" s="273"/>
      <c r="M414" s="239"/>
      <c r="N414" s="147"/>
    </row>
    <row r="415" spans="1:14">
      <c r="A415" s="126"/>
      <c r="B415" s="434"/>
      <c r="C415" s="134"/>
      <c r="D415" s="240"/>
      <c r="E415" s="140" t="s">
        <v>335</v>
      </c>
      <c r="F415" s="240">
        <v>275.3</v>
      </c>
      <c r="G415" s="241" t="s">
        <v>230</v>
      </c>
      <c r="H415" s="127" t="str">
        <f>C414</f>
        <v>ED-48443</v>
      </c>
      <c r="I415" s="108"/>
      <c r="J415" s="108" t="s">
        <v>231</v>
      </c>
      <c r="K415" s="108"/>
      <c r="L415" s="108"/>
      <c r="M415" s="134"/>
      <c r="N415" s="147"/>
    </row>
    <row r="416" spans="1:14">
      <c r="A416" s="126"/>
      <c r="B416" s="434"/>
      <c r="C416" s="134"/>
      <c r="D416" s="240"/>
      <c r="E416" s="140"/>
      <c r="F416" s="240"/>
      <c r="G416" s="241"/>
      <c r="H416" s="127"/>
      <c r="I416" s="108"/>
      <c r="J416" s="108"/>
      <c r="K416" s="108"/>
      <c r="L416" s="108"/>
      <c r="M416" s="134"/>
      <c r="N416" s="147"/>
    </row>
    <row r="417" spans="1:14">
      <c r="A417" s="126"/>
      <c r="B417" s="434"/>
      <c r="C417" s="134"/>
      <c r="D417" s="136" t="s">
        <v>460</v>
      </c>
      <c r="E417" s="254">
        <v>0.6</v>
      </c>
      <c r="F417" s="255" t="s">
        <v>233</v>
      </c>
      <c r="G417" s="254">
        <v>0.6</v>
      </c>
      <c r="H417" s="255" t="s">
        <v>233</v>
      </c>
      <c r="I417" s="254">
        <v>0.1</v>
      </c>
      <c r="J417" s="255">
        <v>1</v>
      </c>
      <c r="K417" s="255">
        <v>22</v>
      </c>
      <c r="L417" s="270" t="s">
        <v>234</v>
      </c>
      <c r="M417" s="256">
        <f>ROUND(E417*G417*I417*J417*K417,2)</f>
        <v>0.79</v>
      </c>
      <c r="N417" s="242" t="str">
        <f>F414</f>
        <v>M3</v>
      </c>
    </row>
    <row r="418" spans="1:14">
      <c r="A418" s="126"/>
      <c r="B418" s="434"/>
      <c r="C418" s="134"/>
      <c r="D418" s="136"/>
      <c r="E418" s="142"/>
      <c r="F418" s="134"/>
      <c r="G418" s="142"/>
      <c r="H418" s="134"/>
      <c r="I418" s="142"/>
      <c r="J418" s="134"/>
      <c r="K418" s="134"/>
      <c r="L418" s="108"/>
      <c r="M418" s="149"/>
      <c r="N418" s="242"/>
    </row>
    <row r="419" spans="1:14">
      <c r="A419" s="126"/>
      <c r="B419" s="434"/>
      <c r="C419" s="134"/>
      <c r="D419" s="136"/>
      <c r="E419" s="142"/>
      <c r="F419" s="134"/>
      <c r="G419" s="142"/>
      <c r="H419" s="134"/>
      <c r="I419" s="142"/>
      <c r="J419" s="134"/>
      <c r="K419" s="134"/>
      <c r="L419" s="108"/>
      <c r="M419" s="149"/>
      <c r="N419" s="242"/>
    </row>
    <row r="420" spans="1:14">
      <c r="A420" s="126"/>
      <c r="B420" s="434"/>
      <c r="C420" s="134"/>
      <c r="D420" s="240"/>
      <c r="E420" s="140"/>
      <c r="F420" s="240"/>
      <c r="G420" s="241"/>
      <c r="H420" s="127"/>
      <c r="I420" s="108"/>
      <c r="J420" s="108"/>
      <c r="K420" s="108"/>
      <c r="L420" s="108"/>
      <c r="M420" s="134"/>
      <c r="N420" s="147"/>
    </row>
    <row r="421" spans="1:14" ht="25.5">
      <c r="A421" s="126"/>
      <c r="B421" s="245" t="s">
        <v>423</v>
      </c>
      <c r="C421" s="78">
        <v>96522</v>
      </c>
      <c r="D421" s="75" t="s">
        <v>441</v>
      </c>
      <c r="E421" s="76"/>
      <c r="F421" s="78" t="s">
        <v>264</v>
      </c>
      <c r="G421" s="107"/>
      <c r="H421" s="107"/>
      <c r="I421" s="107"/>
      <c r="J421" s="107"/>
      <c r="K421" s="107"/>
      <c r="L421" s="273"/>
      <c r="M421" s="239"/>
      <c r="N421" s="147"/>
    </row>
    <row r="422" spans="1:14">
      <c r="A422" s="126"/>
      <c r="B422" s="434"/>
      <c r="C422" s="134"/>
      <c r="D422" s="240"/>
      <c r="E422" s="140" t="s">
        <v>335</v>
      </c>
      <c r="F422" s="240">
        <v>153.06</v>
      </c>
      <c r="G422" s="241" t="s">
        <v>230</v>
      </c>
      <c r="H422" s="127">
        <f>C421</f>
        <v>96522</v>
      </c>
      <c r="I422" s="108"/>
      <c r="J422" s="277" t="s">
        <v>514</v>
      </c>
      <c r="K422" s="108"/>
      <c r="L422" s="108"/>
      <c r="M422" s="134"/>
      <c r="N422" s="147"/>
    </row>
    <row r="423" spans="1:14">
      <c r="A423" s="126"/>
      <c r="B423" s="434"/>
      <c r="C423" s="108"/>
      <c r="D423" s="136"/>
      <c r="E423" s="108"/>
      <c r="F423" s="108"/>
      <c r="G423" s="108"/>
      <c r="H423" s="134"/>
      <c r="I423" s="108"/>
      <c r="J423" s="108"/>
      <c r="K423" s="108"/>
      <c r="L423" s="108"/>
      <c r="M423" s="134"/>
      <c r="N423" s="147"/>
    </row>
    <row r="424" spans="1:14">
      <c r="A424" s="126"/>
      <c r="B424" s="434"/>
      <c r="C424" s="142"/>
      <c r="D424" s="136" t="s">
        <v>460</v>
      </c>
      <c r="E424" s="254">
        <v>0.6</v>
      </c>
      <c r="F424" s="255" t="s">
        <v>233</v>
      </c>
      <c r="G424" s="254">
        <v>0.6</v>
      </c>
      <c r="H424" s="255" t="s">
        <v>233</v>
      </c>
      <c r="I424" s="254">
        <v>0.8</v>
      </c>
      <c r="J424" s="255">
        <v>1</v>
      </c>
      <c r="K424" s="255">
        <v>22</v>
      </c>
      <c r="L424" s="270" t="s">
        <v>234</v>
      </c>
      <c r="M424" s="256">
        <f>ROUND(E424*G424*I424*J424*K424,2)</f>
        <v>6.34</v>
      </c>
      <c r="N424" s="242" t="str">
        <f>F421</f>
        <v>M3</v>
      </c>
    </row>
    <row r="425" spans="1:14">
      <c r="A425" s="126"/>
      <c r="B425" s="434"/>
      <c r="C425" s="108"/>
      <c r="D425" s="136"/>
      <c r="E425" s="108"/>
      <c r="F425" s="108"/>
      <c r="G425" s="108"/>
      <c r="H425" s="134"/>
      <c r="I425" s="108"/>
      <c r="J425" s="108"/>
      <c r="K425" s="108"/>
      <c r="L425" s="108"/>
      <c r="M425" s="134"/>
      <c r="N425" s="147"/>
    </row>
    <row r="426" spans="1:14" ht="25.5">
      <c r="A426" s="368"/>
      <c r="B426" s="83" t="s">
        <v>444</v>
      </c>
      <c r="C426" s="78" t="s">
        <v>267</v>
      </c>
      <c r="D426" s="75" t="s">
        <v>268</v>
      </c>
      <c r="E426" s="76"/>
      <c r="F426" s="78" t="s">
        <v>264</v>
      </c>
      <c r="G426" s="107"/>
      <c r="H426" s="107"/>
      <c r="I426" s="107"/>
      <c r="J426" s="107"/>
      <c r="K426" s="107"/>
      <c r="L426" s="273"/>
      <c r="M426" s="239"/>
      <c r="N426" s="147"/>
    </row>
    <row r="427" spans="1:14">
      <c r="A427" s="368"/>
      <c r="B427" s="434"/>
      <c r="C427" s="134"/>
      <c r="D427" s="240"/>
      <c r="E427" s="140" t="s">
        <v>335</v>
      </c>
      <c r="F427" s="240">
        <v>4349.47</v>
      </c>
      <c r="G427" s="241" t="s">
        <v>230</v>
      </c>
      <c r="H427" s="127" t="str">
        <f>C426</f>
        <v>ED-50859</v>
      </c>
      <c r="I427" s="108"/>
      <c r="J427" s="108" t="s">
        <v>231</v>
      </c>
      <c r="K427" s="108"/>
      <c r="L427" s="108"/>
      <c r="M427" s="134"/>
      <c r="N427" s="147"/>
    </row>
    <row r="428" spans="1:14">
      <c r="A428" s="368"/>
      <c r="B428" s="434"/>
      <c r="C428" s="108"/>
      <c r="D428" s="136"/>
      <c r="E428" s="108"/>
      <c r="F428" s="108"/>
      <c r="G428" s="108"/>
      <c r="H428" s="134"/>
      <c r="I428" s="108"/>
      <c r="J428" s="108"/>
      <c r="K428" s="108"/>
      <c r="L428" s="108"/>
      <c r="M428" s="134"/>
      <c r="N428" s="147"/>
    </row>
    <row r="429" spans="1:14">
      <c r="A429" s="368"/>
      <c r="B429" s="434"/>
      <c r="C429" s="142"/>
      <c r="D429" s="136" t="s">
        <v>460</v>
      </c>
      <c r="E429" s="254">
        <v>0.6</v>
      </c>
      <c r="F429" s="255" t="s">
        <v>233</v>
      </c>
      <c r="G429" s="254">
        <v>0.6</v>
      </c>
      <c r="H429" s="255" t="s">
        <v>233</v>
      </c>
      <c r="I429" s="254">
        <v>0.8</v>
      </c>
      <c r="J429" s="255">
        <v>1</v>
      </c>
      <c r="K429" s="255">
        <v>22</v>
      </c>
      <c r="L429" s="270" t="s">
        <v>234</v>
      </c>
      <c r="M429" s="256">
        <f>ROUND(E429*G429*I429*J429*K429,2)</f>
        <v>6.34</v>
      </c>
      <c r="N429" s="242" t="str">
        <f>F426</f>
        <v>M3</v>
      </c>
    </row>
    <row r="430" spans="1:14">
      <c r="A430" s="368"/>
      <c r="B430" s="434"/>
      <c r="C430" s="134"/>
      <c r="D430" s="134"/>
      <c r="E430" s="134"/>
      <c r="F430" s="134"/>
      <c r="G430" s="134"/>
      <c r="H430" s="134"/>
      <c r="I430" s="134"/>
      <c r="J430" s="127"/>
      <c r="K430" s="127"/>
      <c r="L430" s="129"/>
      <c r="M430" s="149"/>
      <c r="N430" s="242"/>
    </row>
    <row r="431" spans="1:14" ht="51">
      <c r="A431" s="368"/>
      <c r="B431" s="245" t="s">
        <v>445</v>
      </c>
      <c r="C431" s="78" t="s">
        <v>314</v>
      </c>
      <c r="D431" s="75" t="s">
        <v>315</v>
      </c>
      <c r="E431" s="76"/>
      <c r="F431" s="78" t="s">
        <v>53</v>
      </c>
      <c r="G431" s="107"/>
      <c r="H431" s="107"/>
      <c r="I431" s="107"/>
      <c r="J431" s="107"/>
      <c r="K431" s="107"/>
      <c r="L431" s="273"/>
      <c r="M431" s="239"/>
      <c r="N431" s="147"/>
    </row>
    <row r="432" spans="1:14">
      <c r="A432" s="368"/>
      <c r="B432" s="434"/>
      <c r="C432" s="134"/>
      <c r="D432" s="240"/>
      <c r="E432" s="140" t="s">
        <v>522</v>
      </c>
      <c r="F432" s="240">
        <v>22.45</v>
      </c>
      <c r="G432" s="241" t="s">
        <v>230</v>
      </c>
      <c r="H432" s="127" t="str">
        <f>C431</f>
        <v>ED-20603</v>
      </c>
      <c r="I432" s="108"/>
      <c r="J432" s="108" t="s">
        <v>231</v>
      </c>
      <c r="K432" s="108"/>
      <c r="L432" s="108"/>
      <c r="M432" s="134"/>
      <c r="N432" s="147"/>
    </row>
    <row r="433" spans="1:14">
      <c r="A433" s="368"/>
      <c r="B433" s="434"/>
      <c r="C433" s="108"/>
      <c r="D433" s="136"/>
      <c r="E433" s="108"/>
      <c r="F433" s="108"/>
      <c r="G433" s="108"/>
      <c r="H433" s="134"/>
      <c r="I433" s="108"/>
      <c r="J433" s="108"/>
      <c r="K433" s="108"/>
      <c r="L433" s="108"/>
      <c r="M433" s="134"/>
      <c r="N433" s="147"/>
    </row>
    <row r="434" spans="1:14">
      <c r="A434" s="368"/>
      <c r="B434" s="434"/>
      <c r="C434" s="142"/>
      <c r="D434" s="136" t="s">
        <v>511</v>
      </c>
      <c r="E434" s="257">
        <v>30</v>
      </c>
      <c r="F434" s="255" t="s">
        <v>403</v>
      </c>
      <c r="G434" s="254">
        <v>9</v>
      </c>
      <c r="H434" s="255" t="s">
        <v>233</v>
      </c>
      <c r="I434" s="254">
        <v>2.1</v>
      </c>
      <c r="J434" s="255">
        <v>1</v>
      </c>
      <c r="K434" s="255">
        <v>1</v>
      </c>
      <c r="L434" s="270" t="s">
        <v>234</v>
      </c>
      <c r="M434" s="275">
        <f t="shared" ref="M434:M441" si="4">ROUND(E434*G434*I434*J434*K434,2)</f>
        <v>567</v>
      </c>
      <c r="N434" s="258" t="str">
        <f>F431</f>
        <v>KG</v>
      </c>
    </row>
    <row r="435" spans="1:14">
      <c r="A435" s="368"/>
      <c r="B435" s="434"/>
      <c r="C435" s="142"/>
      <c r="D435" s="136" t="s">
        <v>511</v>
      </c>
      <c r="E435" s="257">
        <v>30</v>
      </c>
      <c r="F435" s="255" t="s">
        <v>403</v>
      </c>
      <c r="G435" s="254">
        <v>2</v>
      </c>
      <c r="H435" s="255" t="s">
        <v>233</v>
      </c>
      <c r="I435" s="254">
        <v>1.7</v>
      </c>
      <c r="J435" s="255">
        <v>1</v>
      </c>
      <c r="K435" s="255">
        <v>1</v>
      </c>
      <c r="L435" s="270" t="s">
        <v>234</v>
      </c>
      <c r="M435" s="275">
        <f t="shared" ref="M435:M436" si="5">ROUND(E435*G435*I435*J435*K435,2)</f>
        <v>102</v>
      </c>
      <c r="N435" s="258" t="str">
        <f>F431</f>
        <v>KG</v>
      </c>
    </row>
    <row r="436" spans="1:14">
      <c r="A436" s="368"/>
      <c r="B436" s="434"/>
      <c r="C436" s="142"/>
      <c r="D436" s="136" t="s">
        <v>404</v>
      </c>
      <c r="E436" s="257">
        <v>30</v>
      </c>
      <c r="F436" s="255" t="s">
        <v>403</v>
      </c>
      <c r="G436" s="254">
        <v>8</v>
      </c>
      <c r="H436" s="255" t="s">
        <v>233</v>
      </c>
      <c r="I436" s="254">
        <v>3.6</v>
      </c>
      <c r="J436" s="255">
        <v>1</v>
      </c>
      <c r="K436" s="255">
        <v>1</v>
      </c>
      <c r="L436" s="270" t="s">
        <v>234</v>
      </c>
      <c r="M436" s="275">
        <f t="shared" si="5"/>
        <v>864</v>
      </c>
      <c r="N436" s="258" t="str">
        <f>F431</f>
        <v>KG</v>
      </c>
    </row>
    <row r="437" spans="1:14">
      <c r="A437" s="368"/>
      <c r="B437" s="434"/>
      <c r="C437" s="142"/>
      <c r="D437" s="136" t="s">
        <v>405</v>
      </c>
      <c r="E437" s="257">
        <v>30</v>
      </c>
      <c r="F437" s="255" t="s">
        <v>403</v>
      </c>
      <c r="G437" s="254">
        <v>24</v>
      </c>
      <c r="H437" s="255" t="s">
        <v>233</v>
      </c>
      <c r="I437" s="254">
        <v>2.7</v>
      </c>
      <c r="J437" s="255">
        <v>1</v>
      </c>
      <c r="K437" s="255">
        <v>1</v>
      </c>
      <c r="L437" s="270" t="s">
        <v>234</v>
      </c>
      <c r="M437" s="275">
        <f>ROUND(E437*G437*I437*J437*K437,2)</f>
        <v>1944</v>
      </c>
      <c r="N437" s="258" t="str">
        <f>F431</f>
        <v>KG</v>
      </c>
    </row>
    <row r="438" spans="1:14">
      <c r="A438" s="368"/>
      <c r="B438" s="434"/>
      <c r="C438" s="142"/>
      <c r="D438" s="136" t="s">
        <v>406</v>
      </c>
      <c r="E438" s="257">
        <v>30</v>
      </c>
      <c r="F438" s="255" t="s">
        <v>403</v>
      </c>
      <c r="G438" s="254">
        <v>12</v>
      </c>
      <c r="H438" s="255" t="s">
        <v>233</v>
      </c>
      <c r="I438" s="254">
        <v>2.7</v>
      </c>
      <c r="J438" s="255">
        <v>1</v>
      </c>
      <c r="K438" s="255">
        <v>1</v>
      </c>
      <c r="L438" s="270" t="s">
        <v>234</v>
      </c>
      <c r="M438" s="275">
        <f>ROUND(E438*G438*I438*J438*K438,2)</f>
        <v>972</v>
      </c>
      <c r="N438" s="258" t="str">
        <f>F431</f>
        <v>KG</v>
      </c>
    </row>
    <row r="439" spans="1:14">
      <c r="A439" s="368"/>
      <c r="B439" s="434"/>
      <c r="C439" s="142"/>
      <c r="D439" s="136" t="s">
        <v>406</v>
      </c>
      <c r="E439" s="257">
        <v>30</v>
      </c>
      <c r="F439" s="255" t="s">
        <v>403</v>
      </c>
      <c r="G439" s="254">
        <v>2.2999999999999998</v>
      </c>
      <c r="H439" s="255" t="s">
        <v>233</v>
      </c>
      <c r="I439" s="254">
        <v>3.2</v>
      </c>
      <c r="J439" s="255">
        <v>1</v>
      </c>
      <c r="K439" s="255">
        <v>1</v>
      </c>
      <c r="L439" s="270" t="s">
        <v>234</v>
      </c>
      <c r="M439" s="275">
        <f t="shared" si="4"/>
        <v>220.8</v>
      </c>
      <c r="N439" s="258" t="str">
        <f>F431</f>
        <v>KG</v>
      </c>
    </row>
    <row r="440" spans="1:14">
      <c r="A440" s="368"/>
      <c r="B440" s="434"/>
      <c r="C440" s="142"/>
      <c r="D440" s="136" t="s">
        <v>506</v>
      </c>
      <c r="E440" s="257">
        <v>30</v>
      </c>
      <c r="F440" s="255" t="s">
        <v>403</v>
      </c>
      <c r="G440" s="254">
        <v>20</v>
      </c>
      <c r="H440" s="255" t="s">
        <v>233</v>
      </c>
      <c r="I440" s="254">
        <v>2.8</v>
      </c>
      <c r="J440" s="255">
        <v>1</v>
      </c>
      <c r="K440" s="255">
        <v>1</v>
      </c>
      <c r="L440" s="270" t="s">
        <v>234</v>
      </c>
      <c r="M440" s="275">
        <f t="shared" si="4"/>
        <v>1680</v>
      </c>
      <c r="N440" s="258" t="str">
        <f>F431</f>
        <v>KG</v>
      </c>
    </row>
    <row r="441" spans="1:14">
      <c r="A441" s="368"/>
      <c r="B441" s="434"/>
      <c r="C441" s="142"/>
      <c r="D441" s="136" t="s">
        <v>407</v>
      </c>
      <c r="E441" s="257">
        <v>30</v>
      </c>
      <c r="F441" s="255" t="s">
        <v>403</v>
      </c>
      <c r="G441" s="254">
        <v>12</v>
      </c>
      <c r="H441" s="255" t="s">
        <v>233</v>
      </c>
      <c r="I441" s="254">
        <v>2.8</v>
      </c>
      <c r="J441" s="255">
        <v>1</v>
      </c>
      <c r="K441" s="255">
        <v>1</v>
      </c>
      <c r="L441" s="270" t="s">
        <v>234</v>
      </c>
      <c r="M441" s="275">
        <f t="shared" si="4"/>
        <v>1008</v>
      </c>
      <c r="N441" s="258" t="str">
        <f>F431</f>
        <v>KG</v>
      </c>
    </row>
    <row r="442" spans="1:14">
      <c r="A442" s="368"/>
      <c r="B442" s="434"/>
      <c r="C442" s="142"/>
      <c r="D442" s="136" t="s">
        <v>512</v>
      </c>
      <c r="E442" s="257">
        <v>30</v>
      </c>
      <c r="F442" s="255" t="s">
        <v>403</v>
      </c>
      <c r="G442" s="254">
        <v>2</v>
      </c>
      <c r="H442" s="255" t="s">
        <v>233</v>
      </c>
      <c r="I442" s="254">
        <v>1.8</v>
      </c>
      <c r="J442" s="255">
        <v>1</v>
      </c>
      <c r="K442" s="255">
        <v>2</v>
      </c>
      <c r="L442" s="270" t="s">
        <v>234</v>
      </c>
      <c r="M442" s="275">
        <f t="shared" ref="M442" si="6">ROUND(E442*G442*I442*J442*K442,2)</f>
        <v>216</v>
      </c>
      <c r="N442" s="258" t="str">
        <f>F431</f>
        <v>KG</v>
      </c>
    </row>
    <row r="443" spans="1:14">
      <c r="A443" s="368"/>
      <c r="B443" s="434"/>
      <c r="C443" s="142"/>
      <c r="D443" s="136" t="s">
        <v>569</v>
      </c>
      <c r="E443" s="257">
        <v>30</v>
      </c>
      <c r="F443" s="255" t="s">
        <v>403</v>
      </c>
      <c r="G443" s="254">
        <v>7</v>
      </c>
      <c r="H443" s="255" t="s">
        <v>233</v>
      </c>
      <c r="I443" s="254">
        <v>2</v>
      </c>
      <c r="J443" s="255">
        <v>1</v>
      </c>
      <c r="K443" s="255">
        <v>2</v>
      </c>
      <c r="L443" s="270" t="s">
        <v>234</v>
      </c>
      <c r="M443" s="275">
        <f t="shared" ref="M443" si="7">ROUND(E443*G443*I443*J443*K443,2)</f>
        <v>840</v>
      </c>
      <c r="N443" s="258" t="str">
        <f>F431</f>
        <v>KG</v>
      </c>
    </row>
    <row r="444" spans="1:14">
      <c r="A444" s="368"/>
      <c r="B444" s="434"/>
      <c r="C444" s="142"/>
      <c r="D444" s="136"/>
      <c r="E444" s="142"/>
      <c r="F444" s="134"/>
      <c r="G444" s="142"/>
      <c r="H444" s="134"/>
      <c r="I444" s="142"/>
      <c r="J444" s="127"/>
      <c r="K444" s="127"/>
      <c r="L444" s="129"/>
      <c r="M444" s="276"/>
      <c r="N444" s="242"/>
    </row>
    <row r="445" spans="1:14">
      <c r="A445" s="368"/>
      <c r="B445" s="434"/>
      <c r="C445" s="142"/>
      <c r="D445" s="136"/>
      <c r="E445" s="142"/>
      <c r="F445" s="134"/>
      <c r="G445" s="142"/>
      <c r="H445" s="134"/>
      <c r="I445" s="142"/>
      <c r="J445" s="568" t="s">
        <v>263</v>
      </c>
      <c r="K445" s="568"/>
      <c r="L445" s="271" t="s">
        <v>234</v>
      </c>
      <c r="M445" s="272">
        <f>SUM(M434:M444)</f>
        <v>8413.7999999999993</v>
      </c>
      <c r="N445" s="242" t="str">
        <f>F431</f>
        <v>KG</v>
      </c>
    </row>
    <row r="446" spans="1:14">
      <c r="A446" s="369"/>
      <c r="B446" s="434"/>
      <c r="C446" s="142"/>
      <c r="D446" s="136"/>
      <c r="E446" s="142"/>
      <c r="F446" s="134"/>
      <c r="G446" s="142"/>
      <c r="H446" s="134"/>
      <c r="I446" s="142"/>
      <c r="J446" s="127"/>
      <c r="K446" s="127"/>
      <c r="L446" s="129"/>
      <c r="M446" s="276"/>
      <c r="N446" s="242"/>
    </row>
    <row r="447" spans="1:14">
      <c r="A447" s="369"/>
      <c r="B447" s="434"/>
      <c r="C447" s="142"/>
      <c r="D447" s="136"/>
      <c r="E447" s="142"/>
      <c r="F447" s="134"/>
      <c r="G447" s="142"/>
      <c r="H447" s="134"/>
      <c r="I447" s="142"/>
      <c r="J447" s="127"/>
      <c r="K447" s="127"/>
      <c r="L447" s="129"/>
      <c r="M447" s="276"/>
      <c r="N447" s="242"/>
    </row>
    <row r="448" spans="1:14">
      <c r="A448" s="369"/>
      <c r="B448" s="434"/>
      <c r="C448" s="142"/>
      <c r="D448" s="136"/>
      <c r="E448" s="142"/>
      <c r="F448" s="134"/>
      <c r="G448" s="142"/>
      <c r="H448" s="134"/>
      <c r="I448" s="142"/>
      <c r="J448" s="127"/>
      <c r="K448" s="127"/>
      <c r="L448" s="129"/>
      <c r="M448" s="276"/>
      <c r="N448" s="242"/>
    </row>
    <row r="449" spans="1:14">
      <c r="A449" s="369"/>
      <c r="B449" s="434"/>
      <c r="C449" s="142"/>
      <c r="D449" s="136"/>
      <c r="E449" s="142"/>
      <c r="F449" s="134"/>
      <c r="G449" s="142"/>
      <c r="H449" s="134"/>
      <c r="I449" s="142"/>
      <c r="J449" s="127"/>
      <c r="K449" s="127"/>
      <c r="L449" s="129"/>
      <c r="M449" s="276"/>
      <c r="N449" s="242"/>
    </row>
    <row r="450" spans="1:14">
      <c r="A450" s="369"/>
      <c r="B450" s="434"/>
      <c r="C450" s="142"/>
      <c r="D450" s="136"/>
      <c r="E450" s="142"/>
      <c r="F450" s="134"/>
      <c r="G450" s="142"/>
      <c r="H450" s="134"/>
      <c r="I450" s="142"/>
      <c r="J450" s="127"/>
      <c r="K450" s="127"/>
      <c r="L450" s="129"/>
      <c r="M450" s="276"/>
      <c r="N450" s="242"/>
    </row>
    <row r="451" spans="1:14">
      <c r="A451" s="369"/>
      <c r="B451" s="434"/>
      <c r="C451" s="142"/>
      <c r="D451" s="136"/>
      <c r="E451" s="142"/>
      <c r="F451" s="134"/>
      <c r="G451" s="142"/>
      <c r="H451" s="134"/>
      <c r="I451" s="142"/>
      <c r="J451" s="127"/>
      <c r="K451" s="127"/>
      <c r="L451" s="129"/>
      <c r="M451" s="276"/>
      <c r="N451" s="242"/>
    </row>
    <row r="452" spans="1:14">
      <c r="A452" s="369"/>
      <c r="B452" s="434"/>
      <c r="C452" s="142"/>
      <c r="D452" s="136"/>
      <c r="E452" s="142"/>
      <c r="F452" s="134"/>
      <c r="G452" s="142"/>
      <c r="H452" s="134"/>
      <c r="I452" s="142"/>
      <c r="J452" s="127"/>
      <c r="K452" s="127"/>
      <c r="L452" s="129"/>
      <c r="M452" s="276"/>
      <c r="N452" s="242"/>
    </row>
    <row r="453" spans="1:14">
      <c r="A453" s="369"/>
      <c r="B453" s="434"/>
      <c r="C453" s="142"/>
      <c r="D453" s="136"/>
      <c r="E453" s="142"/>
      <c r="F453" s="134"/>
      <c r="G453" s="142"/>
      <c r="H453" s="134"/>
      <c r="I453" s="142"/>
      <c r="J453" s="127"/>
      <c r="K453" s="127"/>
      <c r="L453" s="129"/>
      <c r="M453" s="276"/>
      <c r="N453" s="242"/>
    </row>
    <row r="454" spans="1:14">
      <c r="A454" s="369"/>
      <c r="B454" s="434"/>
      <c r="C454" s="142"/>
      <c r="D454" s="136"/>
      <c r="E454" s="142"/>
      <c r="F454" s="134"/>
      <c r="G454" s="142"/>
      <c r="H454" s="134"/>
      <c r="I454" s="142"/>
      <c r="J454" s="127"/>
      <c r="K454" s="127"/>
      <c r="L454" s="129"/>
      <c r="M454" s="276"/>
      <c r="N454" s="242"/>
    </row>
    <row r="455" spans="1:14">
      <c r="A455" s="369"/>
      <c r="B455" s="434"/>
      <c r="C455" s="142"/>
      <c r="D455" s="136"/>
      <c r="E455" s="142"/>
      <c r="F455" s="134"/>
      <c r="G455" s="142"/>
      <c r="H455" s="134"/>
      <c r="I455" s="142"/>
      <c r="J455" s="127"/>
      <c r="K455" s="127"/>
      <c r="L455" s="129"/>
      <c r="M455" s="276"/>
      <c r="N455" s="242"/>
    </row>
    <row r="456" spans="1:14">
      <c r="A456" s="369"/>
      <c r="B456" s="434"/>
      <c r="C456" s="142"/>
      <c r="D456" s="136"/>
      <c r="E456" s="142"/>
      <c r="F456" s="134"/>
      <c r="G456" s="142"/>
      <c r="H456" s="134"/>
      <c r="I456" s="142"/>
      <c r="J456" s="127"/>
      <c r="K456" s="127"/>
      <c r="L456" s="129"/>
      <c r="M456" s="276"/>
      <c r="N456" s="242"/>
    </row>
    <row r="457" spans="1:14">
      <c r="A457" s="369"/>
      <c r="B457" s="434"/>
      <c r="C457" s="142"/>
      <c r="D457" s="136"/>
      <c r="E457" s="142"/>
      <c r="F457" s="134"/>
      <c r="G457" s="142"/>
      <c r="H457" s="134"/>
      <c r="I457" s="142"/>
      <c r="J457" s="127"/>
      <c r="K457" s="127"/>
      <c r="L457" s="129"/>
      <c r="M457" s="276"/>
      <c r="N457" s="242"/>
    </row>
    <row r="458" spans="1:14">
      <c r="A458" s="369"/>
      <c r="B458" s="434"/>
      <c r="C458" s="142"/>
      <c r="D458" s="136"/>
      <c r="E458" s="142"/>
      <c r="F458" s="134"/>
      <c r="G458" s="142"/>
      <c r="H458" s="134"/>
      <c r="I458" s="142"/>
      <c r="J458" s="127"/>
      <c r="K458" s="127"/>
      <c r="L458" s="129"/>
      <c r="M458" s="276"/>
      <c r="N458" s="242"/>
    </row>
    <row r="459" spans="1:14">
      <c r="A459" s="369"/>
      <c r="B459" s="434"/>
      <c r="C459" s="142"/>
      <c r="D459" s="136"/>
      <c r="E459" s="142"/>
      <c r="F459" s="134"/>
      <c r="G459" s="142"/>
      <c r="H459" s="134"/>
      <c r="I459" s="142"/>
      <c r="J459" s="127"/>
      <c r="K459" s="127"/>
      <c r="L459" s="129"/>
      <c r="M459" s="276"/>
      <c r="N459" s="242"/>
    </row>
    <row r="460" spans="1:14">
      <c r="A460" s="369"/>
      <c r="B460" s="434"/>
      <c r="C460" s="142"/>
      <c r="D460" s="136"/>
      <c r="E460" s="142"/>
      <c r="F460" s="134"/>
      <c r="G460" s="142"/>
      <c r="H460" s="134"/>
      <c r="I460" s="142"/>
      <c r="J460" s="127"/>
      <c r="K460" s="127"/>
      <c r="L460" s="129"/>
      <c r="M460" s="276"/>
      <c r="N460" s="242"/>
    </row>
    <row r="461" spans="1:14">
      <c r="A461" s="369"/>
      <c r="B461" s="434"/>
      <c r="C461" s="142"/>
      <c r="D461" s="136"/>
      <c r="E461" s="142"/>
      <c r="F461" s="134"/>
      <c r="G461" s="142"/>
      <c r="H461" s="134"/>
      <c r="I461" s="142"/>
      <c r="J461" s="127"/>
      <c r="K461" s="127"/>
      <c r="L461" s="129"/>
      <c r="M461" s="276"/>
      <c r="N461" s="242"/>
    </row>
    <row r="462" spans="1:14">
      <c r="A462" s="369"/>
      <c r="B462" s="126"/>
      <c r="C462" s="108"/>
      <c r="D462" s="108"/>
      <c r="E462" s="108"/>
      <c r="F462" s="108"/>
      <c r="G462" s="108"/>
      <c r="H462" s="134"/>
      <c r="I462" s="108"/>
      <c r="J462" s="108"/>
      <c r="K462" s="108"/>
      <c r="L462" s="108"/>
      <c r="M462" s="134"/>
      <c r="N462" s="147"/>
    </row>
    <row r="463" spans="1:14" ht="38.25">
      <c r="A463" s="368"/>
      <c r="B463" s="245" t="s">
        <v>457</v>
      </c>
      <c r="C463" s="78" t="s">
        <v>270</v>
      </c>
      <c r="D463" s="75" t="s">
        <v>271</v>
      </c>
      <c r="E463" s="76"/>
      <c r="F463" s="78" t="s">
        <v>37</v>
      </c>
      <c r="G463" s="107"/>
      <c r="H463" s="107"/>
      <c r="I463" s="107"/>
      <c r="J463" s="107"/>
      <c r="K463" s="107"/>
      <c r="L463" s="108"/>
      <c r="M463" s="134"/>
      <c r="N463" s="147"/>
    </row>
    <row r="464" spans="1:14">
      <c r="A464" s="368"/>
      <c r="B464" s="434"/>
      <c r="C464" s="134"/>
      <c r="D464" s="240"/>
      <c r="E464" s="140" t="s">
        <v>229</v>
      </c>
      <c r="F464" s="240">
        <v>127.68</v>
      </c>
      <c r="G464" s="241" t="s">
        <v>230</v>
      </c>
      <c r="H464" s="127" t="str">
        <f>C463</f>
        <v>ED-13852</v>
      </c>
      <c r="I464" s="108"/>
      <c r="J464" s="108" t="s">
        <v>231</v>
      </c>
      <c r="K464" s="108"/>
      <c r="L464" s="108"/>
      <c r="M464" s="134"/>
      <c r="N464" s="147"/>
    </row>
    <row r="465" spans="1:14">
      <c r="A465" s="368"/>
      <c r="B465" s="434"/>
      <c r="C465" s="108"/>
      <c r="D465" s="136"/>
      <c r="E465" s="108"/>
      <c r="F465" s="108"/>
      <c r="G465" s="108"/>
      <c r="H465" s="134"/>
      <c r="I465" s="108"/>
      <c r="J465" s="108"/>
      <c r="K465" s="108"/>
      <c r="L465" s="108"/>
      <c r="M465" s="134"/>
      <c r="N465" s="147"/>
    </row>
    <row r="466" spans="1:14">
      <c r="A466" s="368"/>
      <c r="B466" s="434"/>
      <c r="C466" s="142"/>
      <c r="D466" s="136" t="s">
        <v>511</v>
      </c>
      <c r="E466" s="254">
        <v>1</v>
      </c>
      <c r="F466" s="255" t="s">
        <v>233</v>
      </c>
      <c r="G466" s="254">
        <v>9</v>
      </c>
      <c r="H466" s="255" t="s">
        <v>233</v>
      </c>
      <c r="I466" s="254">
        <v>2.2000000000000002</v>
      </c>
      <c r="J466" s="255">
        <v>1</v>
      </c>
      <c r="K466" s="255">
        <v>1</v>
      </c>
      <c r="L466" s="270" t="s">
        <v>234</v>
      </c>
      <c r="M466" s="275">
        <f t="shared" ref="M466:M468" si="8">ROUND(E466*G466*I466*J466*K466,2)</f>
        <v>19.8</v>
      </c>
      <c r="N466" s="258" t="str">
        <f>F463</f>
        <v>M2</v>
      </c>
    </row>
    <row r="467" spans="1:14">
      <c r="A467" s="368"/>
      <c r="B467" s="434"/>
      <c r="C467" s="142"/>
      <c r="D467" s="136" t="s">
        <v>511</v>
      </c>
      <c r="E467" s="254">
        <v>1</v>
      </c>
      <c r="F467" s="255" t="s">
        <v>233</v>
      </c>
      <c r="G467" s="254">
        <v>2</v>
      </c>
      <c r="H467" s="255" t="s">
        <v>233</v>
      </c>
      <c r="I467" s="254">
        <v>1.8</v>
      </c>
      <c r="J467" s="255">
        <v>1</v>
      </c>
      <c r="K467" s="255">
        <v>1</v>
      </c>
      <c r="L467" s="270" t="s">
        <v>234</v>
      </c>
      <c r="M467" s="275">
        <f t="shared" si="8"/>
        <v>3.6</v>
      </c>
      <c r="N467" s="258" t="str">
        <f>F463</f>
        <v>M2</v>
      </c>
    </row>
    <row r="468" spans="1:14">
      <c r="A468" s="368"/>
      <c r="B468" s="434"/>
      <c r="C468" s="142"/>
      <c r="D468" s="136" t="s">
        <v>404</v>
      </c>
      <c r="E468" s="254">
        <v>1</v>
      </c>
      <c r="F468" s="255" t="s">
        <v>233</v>
      </c>
      <c r="G468" s="254">
        <v>8</v>
      </c>
      <c r="H468" s="255" t="s">
        <v>233</v>
      </c>
      <c r="I468" s="254">
        <v>3.7</v>
      </c>
      <c r="J468" s="255">
        <v>1</v>
      </c>
      <c r="K468" s="255">
        <v>1</v>
      </c>
      <c r="L468" s="270" t="s">
        <v>234</v>
      </c>
      <c r="M468" s="275">
        <f t="shared" si="8"/>
        <v>29.6</v>
      </c>
      <c r="N468" s="258" t="str">
        <f>F463</f>
        <v>M2</v>
      </c>
    </row>
    <row r="469" spans="1:14">
      <c r="A469" s="368"/>
      <c r="B469" s="434"/>
      <c r="C469" s="142"/>
      <c r="D469" s="136" t="s">
        <v>405</v>
      </c>
      <c r="E469" s="254">
        <v>1</v>
      </c>
      <c r="F469" s="255" t="s">
        <v>233</v>
      </c>
      <c r="G469" s="254">
        <v>24</v>
      </c>
      <c r="H469" s="255" t="s">
        <v>233</v>
      </c>
      <c r="I469" s="254">
        <v>2.8</v>
      </c>
      <c r="J469" s="255">
        <v>1</v>
      </c>
      <c r="K469" s="255">
        <v>1</v>
      </c>
      <c r="L469" s="270" t="s">
        <v>234</v>
      </c>
      <c r="M469" s="275">
        <f>ROUND(E469*G469*I469*J469*K469,2)</f>
        <v>67.2</v>
      </c>
      <c r="N469" s="258" t="str">
        <f>F463</f>
        <v>M2</v>
      </c>
    </row>
    <row r="470" spans="1:14">
      <c r="A470" s="368"/>
      <c r="B470" s="434"/>
      <c r="C470" s="142"/>
      <c r="D470" s="136" t="s">
        <v>406</v>
      </c>
      <c r="E470" s="254">
        <v>1</v>
      </c>
      <c r="F470" s="255" t="s">
        <v>233</v>
      </c>
      <c r="G470" s="254">
        <v>12</v>
      </c>
      <c r="H470" s="255" t="s">
        <v>233</v>
      </c>
      <c r="I470" s="254">
        <v>2.9</v>
      </c>
      <c r="J470" s="255">
        <v>1</v>
      </c>
      <c r="K470" s="255">
        <v>1</v>
      </c>
      <c r="L470" s="270" t="s">
        <v>234</v>
      </c>
      <c r="M470" s="275">
        <f>ROUND(E470*G470*I470*J470*K470,2)</f>
        <v>34.799999999999997</v>
      </c>
      <c r="N470" s="258" t="str">
        <f>F463</f>
        <v>M2</v>
      </c>
    </row>
    <row r="471" spans="1:14">
      <c r="A471" s="368"/>
      <c r="B471" s="434"/>
      <c r="C471" s="142"/>
      <c r="D471" s="136" t="s">
        <v>406</v>
      </c>
      <c r="E471" s="254">
        <v>1</v>
      </c>
      <c r="F471" s="255" t="s">
        <v>233</v>
      </c>
      <c r="G471" s="254">
        <v>2.2999999999999998</v>
      </c>
      <c r="H471" s="255" t="s">
        <v>233</v>
      </c>
      <c r="I471" s="254">
        <v>3.3</v>
      </c>
      <c r="J471" s="255">
        <v>1</v>
      </c>
      <c r="K471" s="255">
        <v>1</v>
      </c>
      <c r="L471" s="270" t="s">
        <v>234</v>
      </c>
      <c r="M471" s="275">
        <f t="shared" ref="M471:M475" si="9">ROUND(E471*G471*I471*J471*K471,2)</f>
        <v>7.59</v>
      </c>
      <c r="N471" s="258" t="str">
        <f>F463</f>
        <v>M2</v>
      </c>
    </row>
    <row r="472" spans="1:14">
      <c r="A472" s="368"/>
      <c r="B472" s="434"/>
      <c r="C472" s="142"/>
      <c r="D472" s="136" t="s">
        <v>506</v>
      </c>
      <c r="E472" s="254">
        <v>1</v>
      </c>
      <c r="F472" s="255" t="s">
        <v>233</v>
      </c>
      <c r="G472" s="254">
        <v>20</v>
      </c>
      <c r="H472" s="255" t="s">
        <v>233</v>
      </c>
      <c r="I472" s="254">
        <v>3.2</v>
      </c>
      <c r="J472" s="255">
        <v>1</v>
      </c>
      <c r="K472" s="255">
        <v>1</v>
      </c>
      <c r="L472" s="270" t="s">
        <v>234</v>
      </c>
      <c r="M472" s="275">
        <f t="shared" si="9"/>
        <v>64</v>
      </c>
      <c r="N472" s="258" t="str">
        <f>F463</f>
        <v>M2</v>
      </c>
    </row>
    <row r="473" spans="1:14">
      <c r="A473" s="368"/>
      <c r="B473" s="434"/>
      <c r="C473" s="142"/>
      <c r="D473" s="136" t="s">
        <v>407</v>
      </c>
      <c r="E473" s="254">
        <v>1</v>
      </c>
      <c r="F473" s="255" t="s">
        <v>233</v>
      </c>
      <c r="G473" s="254">
        <v>12</v>
      </c>
      <c r="H473" s="255" t="s">
        <v>233</v>
      </c>
      <c r="I473" s="254">
        <v>2.9</v>
      </c>
      <c r="J473" s="255">
        <v>1</v>
      </c>
      <c r="K473" s="255">
        <v>1</v>
      </c>
      <c r="L473" s="270" t="s">
        <v>234</v>
      </c>
      <c r="M473" s="275">
        <f t="shared" si="9"/>
        <v>34.799999999999997</v>
      </c>
      <c r="N473" s="258" t="str">
        <f>F463</f>
        <v>M2</v>
      </c>
    </row>
    <row r="474" spans="1:14">
      <c r="A474" s="368"/>
      <c r="B474" s="434"/>
      <c r="C474" s="142"/>
      <c r="D474" s="136" t="s">
        <v>407</v>
      </c>
      <c r="E474" s="254">
        <v>1</v>
      </c>
      <c r="F474" s="255" t="s">
        <v>233</v>
      </c>
      <c r="G474" s="254">
        <v>2</v>
      </c>
      <c r="H474" s="255" t="s">
        <v>233</v>
      </c>
      <c r="I474" s="254">
        <v>1.9</v>
      </c>
      <c r="J474" s="255">
        <v>1</v>
      </c>
      <c r="K474" s="255">
        <v>1</v>
      </c>
      <c r="L474" s="270" t="s">
        <v>234</v>
      </c>
      <c r="M474" s="275">
        <f t="shared" si="9"/>
        <v>3.8</v>
      </c>
      <c r="N474" s="258" t="str">
        <f>F463</f>
        <v>M2</v>
      </c>
    </row>
    <row r="475" spans="1:14">
      <c r="A475" s="368"/>
      <c r="B475" s="434"/>
      <c r="C475" s="142"/>
      <c r="D475" s="136" t="s">
        <v>569</v>
      </c>
      <c r="E475" s="254">
        <v>1</v>
      </c>
      <c r="F475" s="255" t="s">
        <v>233</v>
      </c>
      <c r="G475" s="254">
        <v>7</v>
      </c>
      <c r="H475" s="255" t="s">
        <v>233</v>
      </c>
      <c r="I475" s="254">
        <v>2</v>
      </c>
      <c r="J475" s="255">
        <v>1</v>
      </c>
      <c r="K475" s="255">
        <v>2</v>
      </c>
      <c r="L475" s="270" t="s">
        <v>234</v>
      </c>
      <c r="M475" s="275">
        <f t="shared" si="9"/>
        <v>28</v>
      </c>
      <c r="N475" s="258" t="str">
        <f>F463</f>
        <v>M2</v>
      </c>
    </row>
    <row r="476" spans="1:14">
      <c r="A476" s="369"/>
      <c r="B476" s="243"/>
      <c r="N476" s="246"/>
    </row>
    <row r="477" spans="1:14">
      <c r="A477" s="368"/>
      <c r="B477" s="434"/>
      <c r="C477" s="142"/>
      <c r="D477" s="136"/>
      <c r="E477" s="142"/>
      <c r="F477" s="134"/>
      <c r="G477" s="142"/>
      <c r="H477" s="134"/>
      <c r="I477" s="142"/>
      <c r="J477" s="568" t="s">
        <v>263</v>
      </c>
      <c r="K477" s="568"/>
      <c r="L477" s="271" t="s">
        <v>234</v>
      </c>
      <c r="M477" s="256">
        <f>SUM(M466:M476)</f>
        <v>293.19</v>
      </c>
      <c r="N477" s="242" t="str">
        <f>F463</f>
        <v>M2</v>
      </c>
    </row>
    <row r="478" spans="1:14">
      <c r="A478" s="369"/>
      <c r="B478" s="243"/>
      <c r="N478" s="246"/>
    </row>
    <row r="479" spans="1:14" ht="38.25">
      <c r="A479" s="368"/>
      <c r="B479" s="245" t="s">
        <v>503</v>
      </c>
      <c r="C479" s="78" t="s">
        <v>306</v>
      </c>
      <c r="D479" s="332" t="s">
        <v>507</v>
      </c>
      <c r="E479" s="76"/>
      <c r="F479" s="78" t="s">
        <v>51</v>
      </c>
      <c r="G479" s="107"/>
      <c r="H479" s="107"/>
      <c r="I479" s="107"/>
      <c r="J479" s="107"/>
      <c r="K479" s="107"/>
      <c r="L479" s="273"/>
      <c r="M479" s="239"/>
      <c r="N479" s="147"/>
    </row>
    <row r="480" spans="1:14">
      <c r="A480" s="368"/>
      <c r="B480" s="434"/>
      <c r="C480" s="134"/>
      <c r="D480" s="240"/>
      <c r="E480" s="140" t="s">
        <v>421</v>
      </c>
      <c r="F480" s="240">
        <v>74.19</v>
      </c>
      <c r="G480" s="241" t="s">
        <v>230</v>
      </c>
      <c r="H480" s="127" t="str">
        <f>C479</f>
        <v>ED-48402</v>
      </c>
      <c r="I480" s="108"/>
      <c r="J480" s="108" t="s">
        <v>231</v>
      </c>
      <c r="K480" s="108"/>
      <c r="L480" s="108"/>
      <c r="M480" s="134"/>
      <c r="N480" s="147"/>
    </row>
    <row r="481" spans="1:14">
      <c r="A481" s="368"/>
      <c r="B481" s="434"/>
      <c r="C481" s="108"/>
      <c r="D481" s="136"/>
      <c r="E481" s="108"/>
      <c r="F481" s="108"/>
      <c r="G481" s="108"/>
      <c r="H481" s="134"/>
      <c r="I481" s="108"/>
      <c r="J481" s="108"/>
      <c r="K481" s="108"/>
      <c r="L481" s="108"/>
      <c r="M481" s="134"/>
      <c r="N481" s="147"/>
    </row>
    <row r="482" spans="1:14">
      <c r="A482" s="368"/>
      <c r="B482" s="434"/>
      <c r="C482" s="142"/>
      <c r="D482" s="136" t="s">
        <v>625</v>
      </c>
      <c r="E482" s="254">
        <v>2</v>
      </c>
      <c r="F482" s="255" t="s">
        <v>408</v>
      </c>
      <c r="G482" s="254">
        <v>1</v>
      </c>
      <c r="H482" s="255" t="s">
        <v>233</v>
      </c>
      <c r="I482" s="254">
        <v>1</v>
      </c>
      <c r="J482" s="255">
        <v>1</v>
      </c>
      <c r="K482" s="255">
        <v>2</v>
      </c>
      <c r="L482" s="270" t="s">
        <v>234</v>
      </c>
      <c r="M482" s="262">
        <f t="shared" ref="M482:M484" si="10">ROUND(E482*G482*I482*J482*K482,2)</f>
        <v>4</v>
      </c>
      <c r="N482" s="258" t="str">
        <f>F479</f>
        <v>M</v>
      </c>
    </row>
    <row r="483" spans="1:14">
      <c r="A483" s="368"/>
      <c r="B483" s="434"/>
      <c r="C483" s="142"/>
      <c r="D483" s="136" t="s">
        <v>509</v>
      </c>
      <c r="E483" s="254">
        <v>3</v>
      </c>
      <c r="F483" s="255" t="s">
        <v>233</v>
      </c>
      <c r="G483" s="254">
        <v>1</v>
      </c>
      <c r="H483" s="255" t="s">
        <v>233</v>
      </c>
      <c r="I483" s="254">
        <v>1</v>
      </c>
      <c r="J483" s="255">
        <v>1</v>
      </c>
      <c r="K483" s="255">
        <v>1</v>
      </c>
      <c r="L483" s="270" t="s">
        <v>234</v>
      </c>
      <c r="M483" s="262">
        <f t="shared" si="10"/>
        <v>3</v>
      </c>
      <c r="N483" s="258" t="str">
        <f>F479</f>
        <v>M</v>
      </c>
    </row>
    <row r="484" spans="1:14">
      <c r="A484" s="368"/>
      <c r="B484" s="434"/>
      <c r="C484" s="142"/>
      <c r="D484" s="136" t="s">
        <v>510</v>
      </c>
      <c r="E484" s="254">
        <v>4.2</v>
      </c>
      <c r="F484" s="255" t="s">
        <v>233</v>
      </c>
      <c r="G484" s="254">
        <v>1</v>
      </c>
      <c r="H484" s="255" t="s">
        <v>233</v>
      </c>
      <c r="I484" s="254">
        <v>1</v>
      </c>
      <c r="J484" s="255">
        <v>1</v>
      </c>
      <c r="K484" s="255">
        <v>2</v>
      </c>
      <c r="L484" s="270" t="s">
        <v>234</v>
      </c>
      <c r="M484" s="262">
        <f t="shared" si="10"/>
        <v>8.4</v>
      </c>
      <c r="N484" s="258" t="str">
        <f>F479</f>
        <v>M</v>
      </c>
    </row>
    <row r="485" spans="1:14">
      <c r="A485" s="368"/>
      <c r="B485" s="434"/>
      <c r="C485" s="134"/>
      <c r="D485" s="134"/>
      <c r="E485" s="134"/>
      <c r="F485" s="134"/>
      <c r="G485" s="134"/>
      <c r="H485" s="134"/>
      <c r="I485" s="134"/>
      <c r="J485" s="134"/>
      <c r="K485" s="134"/>
      <c r="L485" s="108"/>
      <c r="M485" s="134"/>
      <c r="N485" s="147"/>
    </row>
    <row r="486" spans="1:14">
      <c r="A486" s="368"/>
      <c r="B486" s="434"/>
      <c r="C486" s="134"/>
      <c r="D486" s="134"/>
      <c r="E486" s="134"/>
      <c r="F486" s="134"/>
      <c r="G486" s="134"/>
      <c r="H486" s="134"/>
      <c r="I486" s="134"/>
      <c r="J486" s="568" t="s">
        <v>263</v>
      </c>
      <c r="K486" s="568"/>
      <c r="L486" s="271" t="s">
        <v>234</v>
      </c>
      <c r="M486" s="256">
        <f>SUM(M482:M485)</f>
        <v>15.4</v>
      </c>
      <c r="N486" s="242" t="str">
        <f>F479</f>
        <v>M</v>
      </c>
    </row>
    <row r="487" spans="1:14">
      <c r="A487" s="368"/>
      <c r="B487" s="434"/>
      <c r="C487" s="134"/>
      <c r="D487" s="134"/>
      <c r="E487" s="134"/>
      <c r="F487" s="134"/>
      <c r="G487" s="134"/>
      <c r="H487" s="134"/>
      <c r="I487" s="134"/>
      <c r="J487" s="127"/>
      <c r="K487" s="127"/>
      <c r="L487" s="129"/>
      <c r="M487" s="149"/>
      <c r="N487" s="242"/>
    </row>
    <row r="488" spans="1:14" ht="25.5">
      <c r="A488" s="368"/>
      <c r="B488" s="245" t="s">
        <v>504</v>
      </c>
      <c r="C488" s="78" t="s">
        <v>288</v>
      </c>
      <c r="D488" s="75" t="s">
        <v>289</v>
      </c>
      <c r="E488" s="76"/>
      <c r="F488" s="78" t="s">
        <v>51</v>
      </c>
      <c r="G488" s="107"/>
      <c r="H488" s="107"/>
      <c r="I488" s="107"/>
      <c r="J488" s="107"/>
      <c r="K488" s="107"/>
      <c r="L488" s="273"/>
      <c r="M488" s="239"/>
      <c r="N488" s="147"/>
    </row>
    <row r="489" spans="1:14">
      <c r="A489" s="368"/>
      <c r="B489" s="434"/>
      <c r="C489" s="134"/>
      <c r="D489" s="240"/>
      <c r="E489" s="140" t="s">
        <v>421</v>
      </c>
      <c r="F489" s="240">
        <v>89.73</v>
      </c>
      <c r="G489" s="241" t="s">
        <v>230</v>
      </c>
      <c r="H489" s="127" t="str">
        <f>C488</f>
        <v>ED-50659</v>
      </c>
      <c r="I489" s="108"/>
      <c r="J489" s="108" t="s">
        <v>231</v>
      </c>
      <c r="K489" s="108"/>
      <c r="L489" s="108"/>
      <c r="M489" s="134"/>
      <c r="N489" s="147"/>
    </row>
    <row r="490" spans="1:14">
      <c r="A490" s="368"/>
      <c r="B490" s="434"/>
      <c r="C490" s="108"/>
      <c r="D490" s="136"/>
      <c r="E490" s="108"/>
      <c r="F490" s="108"/>
      <c r="G490" s="108"/>
      <c r="H490" s="134"/>
      <c r="I490" s="108"/>
      <c r="J490" s="108"/>
      <c r="K490" s="108"/>
      <c r="L490" s="108"/>
      <c r="M490" s="134"/>
      <c r="N490" s="147"/>
    </row>
    <row r="491" spans="1:14">
      <c r="A491" s="368"/>
      <c r="B491" s="434"/>
      <c r="C491" s="142"/>
      <c r="D491" s="136" t="s">
        <v>511</v>
      </c>
      <c r="E491" s="254">
        <v>1</v>
      </c>
      <c r="F491" s="255" t="s">
        <v>233</v>
      </c>
      <c r="G491" s="254">
        <v>9</v>
      </c>
      <c r="H491" s="255" t="s">
        <v>233</v>
      </c>
      <c r="I491" s="254">
        <v>1</v>
      </c>
      <c r="J491" s="255">
        <v>1</v>
      </c>
      <c r="K491" s="255">
        <v>1</v>
      </c>
      <c r="L491" s="270" t="s">
        <v>234</v>
      </c>
      <c r="M491" s="275">
        <f t="shared" ref="M491:M493" si="11">ROUND(E491*G491*I491*J491*K491,2)</f>
        <v>9</v>
      </c>
      <c r="N491" s="258" t="str">
        <f>F488</f>
        <v>M</v>
      </c>
    </row>
    <row r="492" spans="1:14">
      <c r="A492" s="368"/>
      <c r="B492" s="434"/>
      <c r="C492" s="142"/>
      <c r="D492" s="136" t="s">
        <v>511</v>
      </c>
      <c r="E492" s="254">
        <v>1</v>
      </c>
      <c r="F492" s="255" t="s">
        <v>233</v>
      </c>
      <c r="G492" s="254">
        <v>2</v>
      </c>
      <c r="H492" s="255" t="s">
        <v>233</v>
      </c>
      <c r="I492" s="254">
        <v>1</v>
      </c>
      <c r="J492" s="255">
        <v>1</v>
      </c>
      <c r="K492" s="255">
        <v>1</v>
      </c>
      <c r="L492" s="270" t="s">
        <v>234</v>
      </c>
      <c r="M492" s="275">
        <f t="shared" si="11"/>
        <v>2</v>
      </c>
      <c r="N492" s="258" t="str">
        <f>F488</f>
        <v>M</v>
      </c>
    </row>
    <row r="493" spans="1:14">
      <c r="A493" s="368"/>
      <c r="B493" s="434"/>
      <c r="C493" s="142"/>
      <c r="D493" s="136" t="s">
        <v>404</v>
      </c>
      <c r="E493" s="254">
        <v>1</v>
      </c>
      <c r="F493" s="255" t="s">
        <v>233</v>
      </c>
      <c r="G493" s="254">
        <v>11</v>
      </c>
      <c r="H493" s="255" t="s">
        <v>233</v>
      </c>
      <c r="I493" s="254">
        <v>1</v>
      </c>
      <c r="J493" s="255">
        <v>1</v>
      </c>
      <c r="K493" s="255">
        <v>1</v>
      </c>
      <c r="L493" s="270" t="s">
        <v>234</v>
      </c>
      <c r="M493" s="275">
        <f t="shared" si="11"/>
        <v>11</v>
      </c>
      <c r="N493" s="258" t="str">
        <f>F488</f>
        <v>M</v>
      </c>
    </row>
    <row r="494" spans="1:14">
      <c r="A494" s="368"/>
      <c r="B494" s="434"/>
      <c r="C494" s="142"/>
      <c r="D494" s="136" t="s">
        <v>405</v>
      </c>
      <c r="E494" s="254">
        <v>1</v>
      </c>
      <c r="F494" s="255" t="s">
        <v>233</v>
      </c>
      <c r="G494" s="254">
        <v>24</v>
      </c>
      <c r="H494" s="255" t="s">
        <v>233</v>
      </c>
      <c r="I494" s="254">
        <v>1</v>
      </c>
      <c r="J494" s="255">
        <v>1</v>
      </c>
      <c r="K494" s="255">
        <v>1</v>
      </c>
      <c r="L494" s="270" t="s">
        <v>234</v>
      </c>
      <c r="M494" s="275">
        <f>ROUND(E494*G494*I494*J494*K494,2)</f>
        <v>24</v>
      </c>
      <c r="N494" s="258" t="str">
        <f>F488</f>
        <v>M</v>
      </c>
    </row>
    <row r="495" spans="1:14">
      <c r="A495" s="368"/>
      <c r="B495" s="434"/>
      <c r="C495" s="142"/>
      <c r="D495" s="136" t="s">
        <v>406</v>
      </c>
      <c r="E495" s="254">
        <v>1</v>
      </c>
      <c r="F495" s="255" t="s">
        <v>233</v>
      </c>
      <c r="G495" s="254">
        <v>12</v>
      </c>
      <c r="H495" s="255" t="s">
        <v>233</v>
      </c>
      <c r="I495" s="254">
        <v>1</v>
      </c>
      <c r="J495" s="255">
        <v>1</v>
      </c>
      <c r="K495" s="255">
        <v>1</v>
      </c>
      <c r="L495" s="270" t="s">
        <v>234</v>
      </c>
      <c r="M495" s="275">
        <f>ROUND(E495*G495*I495*J495*K495,2)</f>
        <v>12</v>
      </c>
      <c r="N495" s="258" t="str">
        <f>F488</f>
        <v>M</v>
      </c>
    </row>
    <row r="496" spans="1:14">
      <c r="A496" s="368"/>
      <c r="B496" s="434"/>
      <c r="C496" s="142"/>
      <c r="D496" s="136" t="s">
        <v>406</v>
      </c>
      <c r="E496" s="254">
        <v>1</v>
      </c>
      <c r="F496" s="255" t="s">
        <v>233</v>
      </c>
      <c r="G496" s="254">
        <v>2.2999999999999998</v>
      </c>
      <c r="H496" s="255" t="s">
        <v>233</v>
      </c>
      <c r="I496" s="254">
        <v>1</v>
      </c>
      <c r="J496" s="255">
        <v>1</v>
      </c>
      <c r="K496" s="255">
        <v>1</v>
      </c>
      <c r="L496" s="270" t="s">
        <v>234</v>
      </c>
      <c r="M496" s="275">
        <f t="shared" ref="M496:M500" si="12">ROUND(E496*G496*I496*J496*K496,2)</f>
        <v>2.2999999999999998</v>
      </c>
      <c r="N496" s="258" t="str">
        <f>F488</f>
        <v>M</v>
      </c>
    </row>
    <row r="497" spans="1:14">
      <c r="A497" s="368"/>
      <c r="B497" s="434"/>
      <c r="C497" s="142"/>
      <c r="D497" s="136" t="s">
        <v>506</v>
      </c>
      <c r="E497" s="254">
        <v>1</v>
      </c>
      <c r="F497" s="255" t="s">
        <v>233</v>
      </c>
      <c r="G497" s="254">
        <v>20</v>
      </c>
      <c r="H497" s="255" t="s">
        <v>233</v>
      </c>
      <c r="I497" s="254">
        <v>1</v>
      </c>
      <c r="J497" s="255">
        <v>1</v>
      </c>
      <c r="K497" s="255">
        <v>1</v>
      </c>
      <c r="L497" s="270" t="s">
        <v>234</v>
      </c>
      <c r="M497" s="275">
        <f t="shared" si="12"/>
        <v>20</v>
      </c>
      <c r="N497" s="258" t="str">
        <f>F488</f>
        <v>M</v>
      </c>
    </row>
    <row r="498" spans="1:14">
      <c r="A498" s="368"/>
      <c r="B498" s="434"/>
      <c r="C498" s="142"/>
      <c r="D498" s="136" t="s">
        <v>407</v>
      </c>
      <c r="E498" s="254">
        <v>1</v>
      </c>
      <c r="F498" s="255" t="s">
        <v>233</v>
      </c>
      <c r="G498" s="254">
        <v>12</v>
      </c>
      <c r="H498" s="255" t="s">
        <v>233</v>
      </c>
      <c r="I498" s="254">
        <v>1</v>
      </c>
      <c r="J498" s="255">
        <v>1</v>
      </c>
      <c r="K498" s="255">
        <v>1</v>
      </c>
      <c r="L498" s="270" t="s">
        <v>234</v>
      </c>
      <c r="M498" s="275">
        <f t="shared" si="12"/>
        <v>12</v>
      </c>
      <c r="N498" s="258" t="str">
        <f>F488</f>
        <v>M</v>
      </c>
    </row>
    <row r="499" spans="1:14">
      <c r="A499" s="368"/>
      <c r="B499" s="434"/>
      <c r="C499" s="142"/>
      <c r="D499" s="136" t="s">
        <v>407</v>
      </c>
      <c r="E499" s="254">
        <v>1</v>
      </c>
      <c r="F499" s="255" t="s">
        <v>233</v>
      </c>
      <c r="G499" s="254">
        <v>2</v>
      </c>
      <c r="H499" s="255" t="s">
        <v>233</v>
      </c>
      <c r="I499" s="254">
        <v>1</v>
      </c>
      <c r="J499" s="255">
        <v>1</v>
      </c>
      <c r="K499" s="255">
        <v>1</v>
      </c>
      <c r="L499" s="270" t="s">
        <v>234</v>
      </c>
      <c r="M499" s="275">
        <f t="shared" si="12"/>
        <v>2</v>
      </c>
      <c r="N499" s="258" t="str">
        <f>F488</f>
        <v>M</v>
      </c>
    </row>
    <row r="500" spans="1:14">
      <c r="A500" s="368"/>
      <c r="B500" s="434"/>
      <c r="C500" s="142"/>
      <c r="D500" s="136" t="s">
        <v>569</v>
      </c>
      <c r="E500" s="254">
        <v>1</v>
      </c>
      <c r="F500" s="255" t="s">
        <v>233</v>
      </c>
      <c r="G500" s="254">
        <v>7</v>
      </c>
      <c r="H500" s="255" t="s">
        <v>233</v>
      </c>
      <c r="I500" s="254">
        <v>1</v>
      </c>
      <c r="J500" s="255">
        <v>1</v>
      </c>
      <c r="K500" s="255">
        <v>2</v>
      </c>
      <c r="L500" s="270" t="s">
        <v>234</v>
      </c>
      <c r="M500" s="275">
        <f t="shared" si="12"/>
        <v>14</v>
      </c>
      <c r="N500" s="258" t="str">
        <f>F488</f>
        <v>M</v>
      </c>
    </row>
    <row r="501" spans="1:14">
      <c r="A501" s="368"/>
      <c r="B501" s="434"/>
      <c r="C501" s="142"/>
      <c r="D501" s="136"/>
      <c r="E501" s="142"/>
      <c r="F501" s="134"/>
      <c r="G501" s="142"/>
      <c r="H501" s="134"/>
      <c r="I501" s="142"/>
      <c r="J501" s="127"/>
      <c r="K501" s="127"/>
      <c r="L501" s="129"/>
      <c r="M501" s="149"/>
      <c r="N501" s="242"/>
    </row>
    <row r="502" spans="1:14">
      <c r="A502" s="368"/>
      <c r="B502" s="434"/>
      <c r="C502" s="142"/>
      <c r="D502" s="136"/>
      <c r="E502" s="142"/>
      <c r="F502" s="134"/>
      <c r="G502" s="142"/>
      <c r="H502" s="134"/>
      <c r="I502" s="142"/>
      <c r="J502" s="568" t="s">
        <v>263</v>
      </c>
      <c r="K502" s="568"/>
      <c r="L502" s="271" t="s">
        <v>234</v>
      </c>
      <c r="M502" s="256">
        <f>SUM(M491:M501)</f>
        <v>108.3</v>
      </c>
      <c r="N502" s="242" t="str">
        <f>F488</f>
        <v>M</v>
      </c>
    </row>
    <row r="503" spans="1:14">
      <c r="A503" s="369"/>
      <c r="B503" s="58"/>
      <c r="C503" s="99"/>
      <c r="D503" s="64"/>
      <c r="E503" s="99"/>
      <c r="F503" s="44"/>
      <c r="G503" s="99"/>
      <c r="I503" s="99"/>
      <c r="J503" s="96"/>
      <c r="K503" s="96"/>
      <c r="L503" s="60"/>
      <c r="M503" s="121"/>
      <c r="N503" s="244"/>
    </row>
    <row r="504" spans="1:14">
      <c r="A504" s="369"/>
      <c r="B504" s="243"/>
      <c r="N504" s="246"/>
    </row>
    <row r="505" spans="1:14" ht="25.5">
      <c r="A505" s="368"/>
      <c r="B505" s="245" t="s">
        <v>505</v>
      </c>
      <c r="C505" s="78" t="s">
        <v>409</v>
      </c>
      <c r="D505" s="75" t="s">
        <v>410</v>
      </c>
      <c r="E505" s="76"/>
      <c r="F505" s="78" t="s">
        <v>51</v>
      </c>
      <c r="G505" s="107"/>
      <c r="H505" s="107"/>
      <c r="I505" s="107"/>
      <c r="J505" s="107"/>
      <c r="K505" s="107"/>
      <c r="L505" s="273"/>
      <c r="M505" s="239"/>
      <c r="N505" s="147"/>
    </row>
    <row r="506" spans="1:14">
      <c r="A506" s="368"/>
      <c r="B506" s="434"/>
      <c r="C506" s="134"/>
      <c r="D506" s="240"/>
      <c r="E506" s="140" t="s">
        <v>421</v>
      </c>
      <c r="F506" s="240">
        <v>90.28</v>
      </c>
      <c r="G506" s="241" t="s">
        <v>230</v>
      </c>
      <c r="H506" s="127" t="str">
        <f>C505</f>
        <v>ED-50668</v>
      </c>
      <c r="I506" s="108"/>
      <c r="J506" s="108" t="s">
        <v>231</v>
      </c>
      <c r="K506" s="108"/>
      <c r="L506" s="108"/>
      <c r="M506" s="134"/>
      <c r="N506" s="147"/>
    </row>
    <row r="507" spans="1:14">
      <c r="A507" s="368"/>
      <c r="B507" s="434"/>
      <c r="C507" s="108"/>
      <c r="D507" s="136"/>
      <c r="E507" s="108"/>
      <c r="F507" s="108"/>
      <c r="G507" s="108"/>
      <c r="H507" s="134"/>
      <c r="I507" s="108"/>
      <c r="J507" s="108"/>
      <c r="K507" s="108"/>
      <c r="L507" s="108"/>
      <c r="M507" s="134"/>
      <c r="N507" s="147"/>
    </row>
    <row r="508" spans="1:14">
      <c r="A508" s="368"/>
      <c r="B508" s="434"/>
      <c r="C508" s="142"/>
      <c r="D508" s="136" t="s">
        <v>511</v>
      </c>
      <c r="E508" s="254">
        <v>1</v>
      </c>
      <c r="F508" s="255" t="s">
        <v>233</v>
      </c>
      <c r="G508" s="254">
        <v>3.6</v>
      </c>
      <c r="H508" s="255" t="s">
        <v>233</v>
      </c>
      <c r="I508" s="254">
        <v>1</v>
      </c>
      <c r="J508" s="255">
        <v>1</v>
      </c>
      <c r="K508" s="255">
        <v>2</v>
      </c>
      <c r="L508" s="270" t="s">
        <v>234</v>
      </c>
      <c r="M508" s="275">
        <f t="shared" ref="M508:M510" si="13">ROUND(E508*G508*I508*J508*K508,2)</f>
        <v>7.2</v>
      </c>
      <c r="N508" s="258" t="str">
        <f>F505</f>
        <v>M</v>
      </c>
    </row>
    <row r="509" spans="1:14">
      <c r="A509" s="368"/>
      <c r="B509" s="434"/>
      <c r="C509" s="142"/>
      <c r="D509" s="136" t="s">
        <v>511</v>
      </c>
      <c r="E509" s="254">
        <v>1</v>
      </c>
      <c r="F509" s="255" t="s">
        <v>233</v>
      </c>
      <c r="G509" s="254">
        <v>3.6</v>
      </c>
      <c r="H509" s="255" t="s">
        <v>233</v>
      </c>
      <c r="I509" s="254">
        <v>1</v>
      </c>
      <c r="J509" s="255">
        <v>1</v>
      </c>
      <c r="K509" s="255">
        <v>1</v>
      </c>
      <c r="L509" s="270" t="s">
        <v>234</v>
      </c>
      <c r="M509" s="275">
        <f t="shared" si="13"/>
        <v>3.6</v>
      </c>
      <c r="N509" s="258" t="str">
        <f>F505</f>
        <v>M</v>
      </c>
    </row>
    <row r="510" spans="1:14">
      <c r="A510" s="368"/>
      <c r="B510" s="434"/>
      <c r="C510" s="142"/>
      <c r="D510" s="136" t="s">
        <v>404</v>
      </c>
      <c r="E510" s="254">
        <v>1</v>
      </c>
      <c r="F510" s="255" t="s">
        <v>233</v>
      </c>
      <c r="G510" s="254">
        <v>3.6</v>
      </c>
      <c r="H510" s="255" t="s">
        <v>233</v>
      </c>
      <c r="I510" s="254">
        <v>1</v>
      </c>
      <c r="J510" s="255">
        <v>1</v>
      </c>
      <c r="K510" s="255">
        <v>3</v>
      </c>
      <c r="L510" s="270" t="s">
        <v>234</v>
      </c>
      <c r="M510" s="275">
        <f t="shared" si="13"/>
        <v>10.8</v>
      </c>
      <c r="N510" s="258" t="str">
        <f>F505</f>
        <v>M</v>
      </c>
    </row>
    <row r="511" spans="1:14">
      <c r="A511" s="368"/>
      <c r="B511" s="434"/>
      <c r="C511" s="142"/>
      <c r="D511" s="136" t="s">
        <v>405</v>
      </c>
      <c r="E511" s="254">
        <v>1</v>
      </c>
      <c r="F511" s="255" t="s">
        <v>233</v>
      </c>
      <c r="G511" s="254">
        <v>3.6</v>
      </c>
      <c r="H511" s="255" t="s">
        <v>233</v>
      </c>
      <c r="I511" s="254">
        <v>1</v>
      </c>
      <c r="J511" s="255">
        <v>1</v>
      </c>
      <c r="K511" s="255">
        <v>4</v>
      </c>
      <c r="L511" s="270" t="s">
        <v>234</v>
      </c>
      <c r="M511" s="275">
        <f>ROUND(E511*G511*I511*J511*K511,2)</f>
        <v>14.4</v>
      </c>
      <c r="N511" s="258" t="str">
        <f>F505</f>
        <v>M</v>
      </c>
    </row>
    <row r="512" spans="1:14">
      <c r="A512" s="368"/>
      <c r="B512" s="434"/>
      <c r="C512" s="142"/>
      <c r="D512" s="136" t="s">
        <v>406</v>
      </c>
      <c r="E512" s="254">
        <v>1</v>
      </c>
      <c r="F512" s="255" t="s">
        <v>233</v>
      </c>
      <c r="G512" s="254">
        <v>3.6</v>
      </c>
      <c r="H512" s="255" t="s">
        <v>233</v>
      </c>
      <c r="I512" s="254">
        <v>1</v>
      </c>
      <c r="J512" s="255">
        <v>1</v>
      </c>
      <c r="K512" s="255">
        <v>3</v>
      </c>
      <c r="L512" s="270" t="s">
        <v>234</v>
      </c>
      <c r="M512" s="275">
        <f>ROUND(E512*G512*I512*J512*K512,2)</f>
        <v>10.8</v>
      </c>
      <c r="N512" s="258" t="str">
        <f>F505</f>
        <v>M</v>
      </c>
    </row>
    <row r="513" spans="1:14">
      <c r="A513" s="368"/>
      <c r="B513" s="434"/>
      <c r="C513" s="142"/>
      <c r="D513" s="136" t="s">
        <v>406</v>
      </c>
      <c r="E513" s="254">
        <v>1</v>
      </c>
      <c r="F513" s="255" t="s">
        <v>233</v>
      </c>
      <c r="G513" s="254">
        <v>3.6</v>
      </c>
      <c r="H513" s="255" t="s">
        <v>233</v>
      </c>
      <c r="I513" s="254">
        <v>1</v>
      </c>
      <c r="J513" s="255">
        <v>1</v>
      </c>
      <c r="K513" s="255">
        <v>1</v>
      </c>
      <c r="L513" s="270" t="s">
        <v>234</v>
      </c>
      <c r="M513" s="275">
        <f t="shared" ref="M513:M517" si="14">ROUND(E513*G513*I513*J513*K513,2)</f>
        <v>3.6</v>
      </c>
      <c r="N513" s="258" t="str">
        <f>F505</f>
        <v>M</v>
      </c>
    </row>
    <row r="514" spans="1:14">
      <c r="A514" s="368"/>
      <c r="B514" s="434"/>
      <c r="C514" s="142"/>
      <c r="D514" s="136" t="s">
        <v>506</v>
      </c>
      <c r="E514" s="254">
        <v>1</v>
      </c>
      <c r="F514" s="255" t="s">
        <v>233</v>
      </c>
      <c r="G514" s="254">
        <v>3.6</v>
      </c>
      <c r="H514" s="255" t="s">
        <v>233</v>
      </c>
      <c r="I514" s="254">
        <v>1</v>
      </c>
      <c r="J514" s="255">
        <v>1</v>
      </c>
      <c r="K514" s="255">
        <v>3</v>
      </c>
      <c r="L514" s="270" t="s">
        <v>234</v>
      </c>
      <c r="M514" s="275">
        <f t="shared" si="14"/>
        <v>10.8</v>
      </c>
      <c r="N514" s="258" t="str">
        <f>F505</f>
        <v>M</v>
      </c>
    </row>
    <row r="515" spans="1:14">
      <c r="A515" s="368"/>
      <c r="B515" s="434"/>
      <c r="C515" s="142"/>
      <c r="D515" s="136" t="s">
        <v>407</v>
      </c>
      <c r="E515" s="254">
        <v>1</v>
      </c>
      <c r="F515" s="255" t="s">
        <v>233</v>
      </c>
      <c r="G515" s="254">
        <v>3.6</v>
      </c>
      <c r="H515" s="255" t="s">
        <v>233</v>
      </c>
      <c r="I515" s="254">
        <v>1</v>
      </c>
      <c r="J515" s="255">
        <v>1</v>
      </c>
      <c r="K515" s="255">
        <v>1</v>
      </c>
      <c r="L515" s="270" t="s">
        <v>234</v>
      </c>
      <c r="M515" s="275">
        <f t="shared" si="14"/>
        <v>3.6</v>
      </c>
      <c r="N515" s="258" t="str">
        <f>F505</f>
        <v>M</v>
      </c>
    </row>
    <row r="516" spans="1:14">
      <c r="A516" s="368"/>
      <c r="B516" s="434"/>
      <c r="C516" s="142"/>
      <c r="D516" s="136" t="s">
        <v>407</v>
      </c>
      <c r="E516" s="254">
        <v>1</v>
      </c>
      <c r="F516" s="255" t="s">
        <v>233</v>
      </c>
      <c r="G516" s="254">
        <v>3.6</v>
      </c>
      <c r="H516" s="255" t="s">
        <v>233</v>
      </c>
      <c r="I516" s="254">
        <v>1</v>
      </c>
      <c r="J516" s="255">
        <v>1</v>
      </c>
      <c r="K516" s="255">
        <v>1</v>
      </c>
      <c r="L516" s="270" t="s">
        <v>234</v>
      </c>
      <c r="M516" s="275">
        <f t="shared" si="14"/>
        <v>3.6</v>
      </c>
      <c r="N516" s="258" t="str">
        <f>F505</f>
        <v>M</v>
      </c>
    </row>
    <row r="517" spans="1:14">
      <c r="A517" s="368"/>
      <c r="B517" s="434"/>
      <c r="C517" s="142"/>
      <c r="D517" s="136" t="s">
        <v>569</v>
      </c>
      <c r="E517" s="254">
        <v>1</v>
      </c>
      <c r="F517" s="255" t="s">
        <v>233</v>
      </c>
      <c r="G517" s="254">
        <v>3.6</v>
      </c>
      <c r="H517" s="255" t="s">
        <v>233</v>
      </c>
      <c r="I517" s="254">
        <v>1</v>
      </c>
      <c r="J517" s="255">
        <v>1</v>
      </c>
      <c r="K517" s="255">
        <v>2</v>
      </c>
      <c r="L517" s="270" t="s">
        <v>234</v>
      </c>
      <c r="M517" s="275">
        <f t="shared" si="14"/>
        <v>7.2</v>
      </c>
      <c r="N517" s="258" t="str">
        <f>F505</f>
        <v>M</v>
      </c>
    </row>
    <row r="518" spans="1:14">
      <c r="A518" s="126"/>
      <c r="B518" s="434"/>
      <c r="C518" s="142"/>
      <c r="D518" s="136"/>
      <c r="E518" s="142"/>
      <c r="F518" s="134"/>
      <c r="G518" s="142"/>
      <c r="H518" s="134"/>
      <c r="I518" s="142"/>
      <c r="J518" s="127"/>
      <c r="K518" s="127"/>
      <c r="L518" s="129"/>
      <c r="M518" s="149"/>
      <c r="N518" s="242"/>
    </row>
    <row r="519" spans="1:14">
      <c r="A519" s="126"/>
      <c r="B519" s="434"/>
      <c r="C519" s="142"/>
      <c r="D519" s="136"/>
      <c r="E519" s="142"/>
      <c r="F519" s="134"/>
      <c r="G519" s="142"/>
      <c r="H519" s="134"/>
      <c r="I519" s="142"/>
      <c r="J519" s="568" t="s">
        <v>263</v>
      </c>
      <c r="K519" s="568"/>
      <c r="L519" s="271" t="s">
        <v>234</v>
      </c>
      <c r="M519" s="256">
        <f>SUM(M508:M518)</f>
        <v>75.599999999999994</v>
      </c>
      <c r="N519" s="242" t="str">
        <f>F505</f>
        <v>M</v>
      </c>
    </row>
    <row r="520" spans="1:14">
      <c r="A520" s="243"/>
      <c r="B520" s="243"/>
      <c r="N520" s="246"/>
    </row>
    <row r="521" spans="1:14" ht="38.25">
      <c r="A521" s="126"/>
      <c r="B521" s="245" t="s">
        <v>508</v>
      </c>
      <c r="C521" s="78" t="s">
        <v>276</v>
      </c>
      <c r="D521" s="332" t="s">
        <v>469</v>
      </c>
      <c r="E521" s="76"/>
      <c r="F521" s="78" t="s">
        <v>37</v>
      </c>
      <c r="G521" s="107"/>
      <c r="H521" s="107"/>
      <c r="I521" s="107"/>
      <c r="J521" s="107"/>
      <c r="K521" s="107"/>
      <c r="L521" s="273"/>
      <c r="M521" s="239"/>
      <c r="N521" s="147"/>
    </row>
    <row r="522" spans="1:14">
      <c r="A522" s="126"/>
      <c r="B522" s="434"/>
      <c r="C522" s="134"/>
      <c r="D522" s="240"/>
      <c r="E522" s="140" t="s">
        <v>229</v>
      </c>
      <c r="F522" s="240">
        <f>'COMP.02-COB.TELHA.TRANSL.'!I33</f>
        <v>96.16</v>
      </c>
      <c r="G522" s="241" t="s">
        <v>230</v>
      </c>
      <c r="H522" s="127" t="str">
        <f>C521</f>
        <v>COMP.02</v>
      </c>
      <c r="I522" s="108"/>
      <c r="J522" s="108" t="s">
        <v>231</v>
      </c>
      <c r="K522" s="108"/>
      <c r="L522" s="108"/>
      <c r="M522" s="134"/>
      <c r="N522" s="147"/>
    </row>
    <row r="523" spans="1:14">
      <c r="A523" s="126"/>
      <c r="B523" s="434"/>
      <c r="C523" s="108"/>
      <c r="D523" s="136"/>
      <c r="E523" s="108"/>
      <c r="F523" s="108"/>
      <c r="G523" s="108"/>
      <c r="H523" s="134"/>
      <c r="I523" s="108"/>
      <c r="J523" s="108"/>
      <c r="K523" s="108"/>
      <c r="L523" s="108"/>
      <c r="M523" s="134"/>
      <c r="N523" s="147"/>
    </row>
    <row r="524" spans="1:14">
      <c r="A524" s="126"/>
      <c r="B524" s="434"/>
      <c r="C524" s="142"/>
      <c r="D524" s="136" t="s">
        <v>404</v>
      </c>
      <c r="E524" s="254">
        <v>3.9</v>
      </c>
      <c r="F524" s="255" t="s">
        <v>233</v>
      </c>
      <c r="G524" s="254">
        <v>1.1000000000000001</v>
      </c>
      <c r="H524" s="255" t="s">
        <v>233</v>
      </c>
      <c r="I524" s="254">
        <v>1</v>
      </c>
      <c r="J524" s="255">
        <v>1</v>
      </c>
      <c r="K524" s="255">
        <v>3</v>
      </c>
      <c r="L524" s="270" t="s">
        <v>234</v>
      </c>
      <c r="M524" s="262">
        <f>ROUND(E524*G524*I524*J524*K524,2)</f>
        <v>12.87</v>
      </c>
      <c r="N524" s="258" t="str">
        <f>F521</f>
        <v>M2</v>
      </c>
    </row>
    <row r="525" spans="1:14">
      <c r="A525" s="126"/>
      <c r="B525" s="434"/>
      <c r="C525" s="142"/>
      <c r="D525" s="136" t="s">
        <v>524</v>
      </c>
      <c r="E525" s="254">
        <v>1.1000000000000001</v>
      </c>
      <c r="F525" s="255" t="s">
        <v>233</v>
      </c>
      <c r="G525" s="254">
        <v>0.9</v>
      </c>
      <c r="H525" s="255" t="s">
        <v>233</v>
      </c>
      <c r="I525" s="254">
        <v>1</v>
      </c>
      <c r="J525" s="255">
        <v>1</v>
      </c>
      <c r="K525" s="255">
        <v>4</v>
      </c>
      <c r="L525" s="270" t="s">
        <v>234</v>
      </c>
      <c r="M525" s="262">
        <f>ROUND(E525*G525*I525*J525*K525,2)</f>
        <v>3.96</v>
      </c>
      <c r="N525" s="258" t="str">
        <f>F521</f>
        <v>M2</v>
      </c>
    </row>
    <row r="526" spans="1:14">
      <c r="A526" s="126"/>
      <c r="B526" s="434"/>
      <c r="C526" s="142"/>
      <c r="D526" s="142"/>
      <c r="E526" s="142"/>
      <c r="F526" s="134"/>
      <c r="G526" s="142"/>
      <c r="H526" s="134"/>
      <c r="I526" s="142"/>
      <c r="J526" s="134"/>
      <c r="K526" s="134"/>
      <c r="L526" s="108"/>
      <c r="M526" s="149"/>
      <c r="N526" s="242"/>
    </row>
    <row r="527" spans="1:14">
      <c r="A527" s="126"/>
      <c r="B527" s="434"/>
      <c r="C527" s="142"/>
      <c r="D527" s="136"/>
      <c r="E527" s="142"/>
      <c r="F527" s="134"/>
      <c r="G527" s="142"/>
      <c r="H527" s="134"/>
      <c r="I527" s="142"/>
      <c r="J527" s="568" t="s">
        <v>263</v>
      </c>
      <c r="K527" s="568"/>
      <c r="L527" s="271" t="s">
        <v>234</v>
      </c>
      <c r="M527" s="256">
        <f>SUM(M524:M525)</f>
        <v>16.829999999999998</v>
      </c>
      <c r="N527" s="242" t="str">
        <f>F521</f>
        <v>M2</v>
      </c>
    </row>
    <row r="528" spans="1:14">
      <c r="A528" s="243"/>
      <c r="B528" s="442"/>
      <c r="D528" s="102"/>
      <c r="E528" s="102"/>
      <c r="F528" s="102"/>
      <c r="H528" s="443"/>
      <c r="I528" s="438"/>
      <c r="J528" s="438"/>
      <c r="K528" s="438"/>
      <c r="L528" s="439"/>
      <c r="M528" s="436"/>
      <c r="N528" s="246"/>
    </row>
    <row r="529" spans="1:14" ht="25.5">
      <c r="A529" s="126"/>
      <c r="B529" s="245" t="s">
        <v>515</v>
      </c>
      <c r="C529" s="269" t="s">
        <v>566</v>
      </c>
      <c r="D529" s="332" t="s">
        <v>565</v>
      </c>
      <c r="E529" s="76"/>
      <c r="F529" s="78" t="s">
        <v>51</v>
      </c>
      <c r="G529" s="107"/>
      <c r="H529" s="107"/>
      <c r="I529" s="107"/>
      <c r="J529" s="107"/>
      <c r="K529" s="107"/>
      <c r="L529" s="273"/>
      <c r="M529" s="239"/>
      <c r="N529" s="147"/>
    </row>
    <row r="530" spans="1:14">
      <c r="A530" s="126"/>
      <c r="B530" s="434"/>
      <c r="C530" s="134"/>
      <c r="D530" s="240"/>
      <c r="E530" s="140" t="s">
        <v>421</v>
      </c>
      <c r="F530" s="240">
        <v>80.95</v>
      </c>
      <c r="G530" s="241" t="s">
        <v>230</v>
      </c>
      <c r="H530" s="127" t="str">
        <f>C529</f>
        <v>ED-50680</v>
      </c>
      <c r="I530" s="108"/>
      <c r="J530" s="108" t="s">
        <v>231</v>
      </c>
      <c r="K530" s="108"/>
      <c r="L530" s="108"/>
      <c r="M530" s="134"/>
      <c r="N530" s="147"/>
    </row>
    <row r="531" spans="1:14">
      <c r="A531" s="126"/>
      <c r="B531" s="434"/>
      <c r="C531" s="108"/>
      <c r="D531" s="136"/>
      <c r="E531" s="108"/>
      <c r="F531" s="108"/>
      <c r="G531" s="108"/>
      <c r="H531" s="134"/>
      <c r="I531" s="108"/>
      <c r="J531" s="108"/>
      <c r="K531" s="108"/>
      <c r="L531" s="108"/>
      <c r="M531" s="134"/>
      <c r="N531" s="147"/>
    </row>
    <row r="532" spans="1:14">
      <c r="A532" s="126"/>
      <c r="B532" s="434"/>
      <c r="C532" s="142"/>
      <c r="D532" s="136" t="s">
        <v>511</v>
      </c>
      <c r="E532" s="254">
        <v>1</v>
      </c>
      <c r="F532" s="255" t="s">
        <v>233</v>
      </c>
      <c r="G532" s="254">
        <v>9</v>
      </c>
      <c r="H532" s="255" t="s">
        <v>233</v>
      </c>
      <c r="I532" s="254">
        <v>1</v>
      </c>
      <c r="J532" s="255">
        <v>1</v>
      </c>
      <c r="K532" s="255">
        <v>1</v>
      </c>
      <c r="L532" s="270" t="s">
        <v>234</v>
      </c>
      <c r="M532" s="275">
        <f t="shared" ref="M532:M534" si="15">ROUND(E532*G532*I532*J532*K532,2)</f>
        <v>9</v>
      </c>
      <c r="N532" s="258" t="str">
        <f>$F$529</f>
        <v>M</v>
      </c>
    </row>
    <row r="533" spans="1:14">
      <c r="A533" s="126"/>
      <c r="B533" s="434"/>
      <c r="C533" s="142"/>
      <c r="D533" s="136" t="s">
        <v>511</v>
      </c>
      <c r="E533" s="254">
        <v>1</v>
      </c>
      <c r="F533" s="255" t="s">
        <v>233</v>
      </c>
      <c r="G533" s="254">
        <v>2</v>
      </c>
      <c r="H533" s="255" t="s">
        <v>233</v>
      </c>
      <c r="I533" s="254">
        <v>1</v>
      </c>
      <c r="J533" s="255">
        <v>1</v>
      </c>
      <c r="K533" s="255">
        <v>1</v>
      </c>
      <c r="L533" s="270" t="s">
        <v>234</v>
      </c>
      <c r="M533" s="275">
        <f t="shared" si="15"/>
        <v>2</v>
      </c>
      <c r="N533" s="258" t="str">
        <f t="shared" ref="N533:N543" si="16">$F$529</f>
        <v>M</v>
      </c>
    </row>
    <row r="534" spans="1:14">
      <c r="A534" s="126"/>
      <c r="B534" s="434"/>
      <c r="C534" s="142"/>
      <c r="D534" s="136" t="s">
        <v>404</v>
      </c>
      <c r="E534" s="254">
        <v>1</v>
      </c>
      <c r="F534" s="255" t="s">
        <v>233</v>
      </c>
      <c r="G534" s="254">
        <v>11</v>
      </c>
      <c r="H534" s="255" t="s">
        <v>233</v>
      </c>
      <c r="I534" s="254">
        <v>1</v>
      </c>
      <c r="J534" s="255">
        <v>1</v>
      </c>
      <c r="K534" s="255">
        <v>2</v>
      </c>
      <c r="L534" s="270" t="s">
        <v>234</v>
      </c>
      <c r="M534" s="275">
        <f t="shared" si="15"/>
        <v>22</v>
      </c>
      <c r="N534" s="258" t="str">
        <f t="shared" si="16"/>
        <v>M</v>
      </c>
    </row>
    <row r="535" spans="1:14">
      <c r="A535" s="126"/>
      <c r="B535" s="434"/>
      <c r="C535" s="142"/>
      <c r="D535" s="136" t="s">
        <v>405</v>
      </c>
      <c r="E535" s="254">
        <v>1</v>
      </c>
      <c r="F535" s="255" t="s">
        <v>233</v>
      </c>
      <c r="G535" s="254">
        <v>24</v>
      </c>
      <c r="H535" s="255" t="s">
        <v>233</v>
      </c>
      <c r="I535" s="254">
        <v>1</v>
      </c>
      <c r="J535" s="255">
        <v>1</v>
      </c>
      <c r="K535" s="255">
        <v>1</v>
      </c>
      <c r="L535" s="270" t="s">
        <v>234</v>
      </c>
      <c r="M535" s="275">
        <f>ROUND(E535*G535*I535*J535*K535,2)</f>
        <v>24</v>
      </c>
      <c r="N535" s="258" t="str">
        <f t="shared" si="16"/>
        <v>M</v>
      </c>
    </row>
    <row r="536" spans="1:14">
      <c r="A536" s="126"/>
      <c r="B536" s="434"/>
      <c r="C536" s="142"/>
      <c r="D536" s="136" t="s">
        <v>406</v>
      </c>
      <c r="E536" s="254">
        <v>1</v>
      </c>
      <c r="F536" s="255" t="s">
        <v>233</v>
      </c>
      <c r="G536" s="254">
        <v>12</v>
      </c>
      <c r="H536" s="255" t="s">
        <v>233</v>
      </c>
      <c r="I536" s="254">
        <v>1</v>
      </c>
      <c r="J536" s="255">
        <v>1</v>
      </c>
      <c r="K536" s="255">
        <v>1</v>
      </c>
      <c r="L536" s="270" t="s">
        <v>234</v>
      </c>
      <c r="M536" s="275">
        <f>ROUND(E536*G536*I536*J536*K536,2)</f>
        <v>12</v>
      </c>
      <c r="N536" s="258" t="str">
        <f t="shared" si="16"/>
        <v>M</v>
      </c>
    </row>
    <row r="537" spans="1:14">
      <c r="A537" s="126"/>
      <c r="B537" s="434"/>
      <c r="C537" s="142"/>
      <c r="D537" s="136" t="s">
        <v>406</v>
      </c>
      <c r="E537" s="254">
        <v>1</v>
      </c>
      <c r="F537" s="255" t="s">
        <v>233</v>
      </c>
      <c r="G537" s="254">
        <v>2.2999999999999998</v>
      </c>
      <c r="H537" s="255" t="s">
        <v>233</v>
      </c>
      <c r="I537" s="254">
        <v>1</v>
      </c>
      <c r="J537" s="255">
        <v>1</v>
      </c>
      <c r="K537" s="255">
        <v>4</v>
      </c>
      <c r="L537" s="270" t="s">
        <v>234</v>
      </c>
      <c r="M537" s="275">
        <f t="shared" ref="M537:M541" si="17">ROUND(E537*G537*I537*J537*K537,2)</f>
        <v>9.1999999999999993</v>
      </c>
      <c r="N537" s="258" t="str">
        <f t="shared" si="16"/>
        <v>M</v>
      </c>
    </row>
    <row r="538" spans="1:14">
      <c r="A538" s="126"/>
      <c r="B538" s="434"/>
      <c r="C538" s="142"/>
      <c r="D538" s="136" t="s">
        <v>506</v>
      </c>
      <c r="E538" s="254">
        <v>1</v>
      </c>
      <c r="F538" s="255" t="s">
        <v>233</v>
      </c>
      <c r="G538" s="254">
        <v>20</v>
      </c>
      <c r="H538" s="255" t="s">
        <v>233</v>
      </c>
      <c r="I538" s="254">
        <v>1</v>
      </c>
      <c r="J538" s="255">
        <v>1</v>
      </c>
      <c r="K538" s="255">
        <v>1</v>
      </c>
      <c r="L538" s="270" t="s">
        <v>234</v>
      </c>
      <c r="M538" s="275">
        <f t="shared" si="17"/>
        <v>20</v>
      </c>
      <c r="N538" s="258" t="str">
        <f t="shared" si="16"/>
        <v>M</v>
      </c>
    </row>
    <row r="539" spans="1:14">
      <c r="A539" s="126"/>
      <c r="B539" s="434"/>
      <c r="C539" s="142"/>
      <c r="D539" s="136" t="s">
        <v>407</v>
      </c>
      <c r="E539" s="254">
        <v>1</v>
      </c>
      <c r="F539" s="255" t="s">
        <v>233</v>
      </c>
      <c r="G539" s="254">
        <v>12</v>
      </c>
      <c r="H539" s="255" t="s">
        <v>233</v>
      </c>
      <c r="I539" s="254">
        <v>1</v>
      </c>
      <c r="J539" s="255">
        <v>1</v>
      </c>
      <c r="K539" s="255">
        <v>1</v>
      </c>
      <c r="L539" s="270" t="s">
        <v>234</v>
      </c>
      <c r="M539" s="275">
        <f t="shared" si="17"/>
        <v>12</v>
      </c>
      <c r="N539" s="258" t="str">
        <f t="shared" si="16"/>
        <v>M</v>
      </c>
    </row>
    <row r="540" spans="1:14">
      <c r="A540" s="126"/>
      <c r="B540" s="434"/>
      <c r="C540" s="142"/>
      <c r="D540" s="136" t="s">
        <v>407</v>
      </c>
      <c r="E540" s="254">
        <v>1</v>
      </c>
      <c r="F540" s="255" t="s">
        <v>233</v>
      </c>
      <c r="G540" s="254">
        <v>2</v>
      </c>
      <c r="H540" s="255" t="s">
        <v>233</v>
      </c>
      <c r="I540" s="254">
        <v>1</v>
      </c>
      <c r="J540" s="255">
        <v>1</v>
      </c>
      <c r="K540" s="255">
        <v>1</v>
      </c>
      <c r="L540" s="270" t="s">
        <v>234</v>
      </c>
      <c r="M540" s="275">
        <f t="shared" si="17"/>
        <v>2</v>
      </c>
      <c r="N540" s="258" t="str">
        <f t="shared" si="16"/>
        <v>M</v>
      </c>
    </row>
    <row r="541" spans="1:14">
      <c r="A541" s="126"/>
      <c r="B541" s="434"/>
      <c r="C541" s="142"/>
      <c r="D541" s="136" t="s">
        <v>569</v>
      </c>
      <c r="E541" s="254">
        <v>1</v>
      </c>
      <c r="F541" s="255" t="s">
        <v>233</v>
      </c>
      <c r="G541" s="254">
        <v>7</v>
      </c>
      <c r="H541" s="255" t="s">
        <v>233</v>
      </c>
      <c r="I541" s="254">
        <v>1</v>
      </c>
      <c r="J541" s="255">
        <v>1</v>
      </c>
      <c r="K541" s="255">
        <v>2</v>
      </c>
      <c r="L541" s="270" t="s">
        <v>234</v>
      </c>
      <c r="M541" s="275">
        <f t="shared" si="17"/>
        <v>14</v>
      </c>
      <c r="N541" s="258" t="str">
        <f>F529</f>
        <v>M</v>
      </c>
    </row>
    <row r="542" spans="1:14">
      <c r="A542" s="126"/>
      <c r="B542" s="434"/>
      <c r="C542" s="142"/>
      <c r="D542" s="136"/>
      <c r="E542" s="142"/>
      <c r="F542" s="134"/>
      <c r="G542" s="142"/>
      <c r="H542" s="134"/>
      <c r="I542" s="142"/>
      <c r="J542" s="127"/>
      <c r="K542" s="127"/>
      <c r="L542" s="129"/>
      <c r="M542" s="149"/>
      <c r="N542" s="242"/>
    </row>
    <row r="543" spans="1:14">
      <c r="A543" s="126"/>
      <c r="B543" s="434"/>
      <c r="C543" s="142"/>
      <c r="D543" s="136"/>
      <c r="E543" s="142"/>
      <c r="F543" s="134"/>
      <c r="G543" s="142"/>
      <c r="H543" s="134"/>
      <c r="I543" s="142"/>
      <c r="J543" s="568" t="s">
        <v>263</v>
      </c>
      <c r="K543" s="568"/>
      <c r="L543" s="271" t="s">
        <v>234</v>
      </c>
      <c r="M543" s="256">
        <f>SUM(M532:M542)</f>
        <v>126.2</v>
      </c>
      <c r="N543" s="242" t="str">
        <f t="shared" si="16"/>
        <v>M</v>
      </c>
    </row>
    <row r="544" spans="1:14">
      <c r="A544" s="126"/>
      <c r="B544" s="434"/>
      <c r="C544" s="142"/>
      <c r="D544" s="136"/>
      <c r="E544" s="142"/>
      <c r="F544" s="134"/>
      <c r="G544" s="142"/>
      <c r="H544" s="134"/>
      <c r="I544" s="142"/>
      <c r="J544" s="127"/>
      <c r="K544" s="127"/>
      <c r="L544" s="129"/>
      <c r="M544" s="149"/>
      <c r="N544" s="242"/>
    </row>
    <row r="545" spans="1:14">
      <c r="A545" s="126"/>
      <c r="B545" s="434"/>
      <c r="C545" s="142"/>
      <c r="D545" s="136"/>
      <c r="E545" s="142"/>
      <c r="F545" s="134"/>
      <c r="G545" s="142"/>
      <c r="H545" s="134"/>
      <c r="I545" s="142"/>
      <c r="J545" s="127"/>
      <c r="K545" s="127"/>
      <c r="L545" s="129"/>
      <c r="M545" s="149"/>
      <c r="N545" s="242"/>
    </row>
    <row r="546" spans="1:14">
      <c r="A546" s="126"/>
      <c r="B546" s="434"/>
      <c r="C546" s="142"/>
      <c r="D546" s="136"/>
      <c r="E546" s="142"/>
      <c r="F546" s="134"/>
      <c r="G546" s="142"/>
      <c r="H546" s="134"/>
      <c r="I546" s="142"/>
      <c r="J546" s="127"/>
      <c r="K546" s="127"/>
      <c r="L546" s="129"/>
      <c r="M546" s="149"/>
      <c r="N546" s="242"/>
    </row>
    <row r="547" spans="1:14">
      <c r="A547" s="126"/>
      <c r="B547" s="434"/>
      <c r="C547" s="134"/>
      <c r="D547" s="134"/>
      <c r="E547" s="134"/>
      <c r="F547" s="134"/>
      <c r="G547" s="134"/>
      <c r="H547" s="134"/>
      <c r="I547" s="134"/>
      <c r="J547" s="134"/>
      <c r="K547" s="134"/>
      <c r="L547" s="108"/>
      <c r="M547" s="134"/>
      <c r="N547" s="147"/>
    </row>
    <row r="548" spans="1:14" ht="25.5">
      <c r="A548" s="126"/>
      <c r="B548" s="245" t="s">
        <v>516</v>
      </c>
      <c r="C548" s="78" t="s">
        <v>527</v>
      </c>
      <c r="D548" s="332" t="s">
        <v>526</v>
      </c>
      <c r="E548" s="76"/>
      <c r="F548" s="78" t="s">
        <v>37</v>
      </c>
      <c r="G548" s="107"/>
      <c r="H548" s="107"/>
      <c r="I548" s="107"/>
      <c r="J548" s="107"/>
      <c r="K548" s="107"/>
      <c r="L548" s="273"/>
      <c r="M548" s="239"/>
      <c r="N548" s="147"/>
    </row>
    <row r="549" spans="1:14">
      <c r="A549" s="126"/>
      <c r="B549" s="434"/>
      <c r="C549" s="134"/>
      <c r="D549" s="240"/>
      <c r="E549" s="140" t="s">
        <v>229</v>
      </c>
      <c r="F549" s="240">
        <v>65.239999999999995</v>
      </c>
      <c r="G549" s="241" t="s">
        <v>230</v>
      </c>
      <c r="H549" s="127" t="str">
        <f>C548</f>
        <v>ED-48194</v>
      </c>
      <c r="I549" s="108"/>
      <c r="J549" s="108" t="s">
        <v>231</v>
      </c>
      <c r="K549" s="108"/>
      <c r="L549" s="108"/>
      <c r="M549" s="134"/>
      <c r="N549" s="147"/>
    </row>
    <row r="550" spans="1:14">
      <c r="A550" s="126"/>
      <c r="B550" s="434"/>
      <c r="C550" s="108"/>
      <c r="D550" s="136"/>
      <c r="E550" s="108"/>
      <c r="F550" s="108"/>
      <c r="G550" s="108"/>
      <c r="H550" s="134"/>
      <c r="I550" s="108"/>
      <c r="J550" s="108"/>
      <c r="K550" s="108"/>
      <c r="L550" s="108"/>
      <c r="M550" s="134"/>
      <c r="N550" s="147"/>
    </row>
    <row r="551" spans="1:14">
      <c r="A551" s="126"/>
      <c r="B551" s="434"/>
      <c r="C551" s="142"/>
      <c r="D551" s="136" t="s">
        <v>528</v>
      </c>
      <c r="E551" s="254">
        <v>9.5</v>
      </c>
      <c r="F551" s="255" t="s">
        <v>233</v>
      </c>
      <c r="G551" s="254">
        <v>0.8</v>
      </c>
      <c r="H551" s="255" t="s">
        <v>233</v>
      </c>
      <c r="I551" s="254">
        <v>1</v>
      </c>
      <c r="J551" s="255">
        <v>1</v>
      </c>
      <c r="K551" s="255">
        <v>2</v>
      </c>
      <c r="L551" s="270" t="s">
        <v>234</v>
      </c>
      <c r="M551" s="256">
        <f>ROUND(E551*G551*I551*J551*K551,2)</f>
        <v>15.2</v>
      </c>
      <c r="N551" s="242" t="str">
        <f>F548</f>
        <v>M2</v>
      </c>
    </row>
    <row r="552" spans="1:14">
      <c r="A552" s="243"/>
      <c r="B552" s="243"/>
      <c r="N552" s="246"/>
    </row>
    <row r="553" spans="1:14" ht="25.5">
      <c r="A553" s="126"/>
      <c r="B553" s="245" t="s">
        <v>567</v>
      </c>
      <c r="C553" s="78" t="s">
        <v>411</v>
      </c>
      <c r="D553" s="75" t="s">
        <v>285</v>
      </c>
      <c r="E553" s="76"/>
      <c r="F553" s="78" t="s">
        <v>37</v>
      </c>
      <c r="G553" s="107"/>
      <c r="H553" s="107"/>
      <c r="I553" s="107"/>
      <c r="J553" s="107"/>
      <c r="K553" s="107"/>
      <c r="L553" s="273"/>
      <c r="M553" s="239"/>
      <c r="N553" s="147"/>
    </row>
    <row r="554" spans="1:14">
      <c r="A554" s="126"/>
      <c r="B554" s="434"/>
      <c r="C554" s="134"/>
      <c r="D554" s="240"/>
      <c r="E554" s="140" t="s">
        <v>229</v>
      </c>
      <c r="F554" s="240">
        <f>'COMP.06-PINT.ESMALTE'!I41</f>
        <v>37.26</v>
      </c>
      <c r="G554" s="241" t="s">
        <v>230</v>
      </c>
      <c r="H554" s="127" t="str">
        <f>C553</f>
        <v>COMP.06</v>
      </c>
      <c r="I554" s="108"/>
      <c r="J554" s="108" t="s">
        <v>231</v>
      </c>
      <c r="K554" s="108"/>
      <c r="L554" s="108"/>
      <c r="M554" s="134"/>
      <c r="N554" s="147"/>
    </row>
    <row r="555" spans="1:14">
      <c r="A555" s="126"/>
      <c r="B555" s="434"/>
      <c r="C555" s="108"/>
      <c r="D555" s="136"/>
      <c r="E555" s="108"/>
      <c r="F555" s="108"/>
      <c r="G555" s="108"/>
      <c r="H555" s="134"/>
      <c r="I555" s="108"/>
      <c r="J555" s="108"/>
      <c r="K555" s="108"/>
      <c r="L555" s="108"/>
      <c r="M555" s="134"/>
      <c r="N555" s="147"/>
    </row>
    <row r="556" spans="1:14">
      <c r="A556" s="126"/>
      <c r="B556" s="434"/>
      <c r="C556" s="142"/>
      <c r="D556" s="136" t="s">
        <v>525</v>
      </c>
      <c r="E556" s="254">
        <f>M477</f>
        <v>293.19</v>
      </c>
      <c r="F556" s="255" t="s">
        <v>233</v>
      </c>
      <c r="G556" s="254">
        <v>1.3</v>
      </c>
      <c r="H556" s="255" t="s">
        <v>233</v>
      </c>
      <c r="I556" s="254">
        <v>1</v>
      </c>
      <c r="J556" s="255">
        <v>1</v>
      </c>
      <c r="K556" s="255">
        <v>1</v>
      </c>
      <c r="L556" s="270" t="s">
        <v>234</v>
      </c>
      <c r="M556" s="256">
        <f>ROUND(E556*G556*I556*J556*K556,2)</f>
        <v>381.15</v>
      </c>
      <c r="N556" s="242" t="str">
        <f>F553</f>
        <v>M2</v>
      </c>
    </row>
    <row r="557" spans="1:14">
      <c r="A557" s="126"/>
      <c r="B557" s="434"/>
      <c r="C557" s="134"/>
      <c r="D557" s="134"/>
      <c r="E557" s="134"/>
      <c r="F557" s="134"/>
      <c r="G557" s="134"/>
      <c r="H557" s="134"/>
      <c r="I557" s="134"/>
      <c r="J557" s="134"/>
      <c r="K557" s="134"/>
      <c r="L557" s="108"/>
      <c r="M557" s="134"/>
      <c r="N557" s="147"/>
    </row>
    <row r="558" spans="1:14">
      <c r="A558" s="126"/>
      <c r="B558" s="434"/>
      <c r="C558" s="134"/>
      <c r="D558" s="134"/>
      <c r="E558" s="134"/>
      <c r="F558" s="134"/>
      <c r="G558" s="134"/>
      <c r="H558" s="134"/>
      <c r="I558" s="134"/>
      <c r="J558" s="127"/>
      <c r="K558" s="127"/>
      <c r="L558" s="129"/>
      <c r="M558" s="149"/>
      <c r="N558" s="242"/>
    </row>
    <row r="559" spans="1:14">
      <c r="A559" s="126"/>
      <c r="B559" s="84">
        <v>5</v>
      </c>
      <c r="C559" s="85"/>
      <c r="D559" s="79" t="s">
        <v>450</v>
      </c>
      <c r="E559" s="79"/>
      <c r="F559" s="79"/>
      <c r="G559" s="108"/>
      <c r="H559" s="238"/>
      <c r="I559" s="107"/>
      <c r="J559" s="107"/>
      <c r="K559" s="107"/>
      <c r="L559" s="273"/>
      <c r="M559" s="239"/>
      <c r="N559" s="147"/>
    </row>
    <row r="560" spans="1:14">
      <c r="A560" s="243"/>
      <c r="B560" s="442"/>
      <c r="D560" s="102"/>
      <c r="E560" s="102"/>
      <c r="F560" s="102"/>
      <c r="H560" s="443"/>
      <c r="I560" s="438"/>
      <c r="J560" s="438"/>
      <c r="K560" s="438"/>
      <c r="L560" s="439"/>
      <c r="M560" s="436"/>
      <c r="N560" s="246"/>
    </row>
    <row r="561" spans="1:14" ht="38.25">
      <c r="A561" s="126"/>
      <c r="B561" s="83" t="s">
        <v>124</v>
      </c>
      <c r="C561" s="78">
        <v>104802</v>
      </c>
      <c r="D561" s="75" t="s">
        <v>308</v>
      </c>
      <c r="E561" s="76"/>
      <c r="F561" s="78" t="s">
        <v>37</v>
      </c>
      <c r="G561" s="107"/>
      <c r="H561" s="107"/>
      <c r="I561" s="107"/>
      <c r="J561" s="107"/>
      <c r="K561" s="107"/>
      <c r="L561" s="273"/>
      <c r="M561" s="239"/>
      <c r="N561" s="147"/>
    </row>
    <row r="562" spans="1:14">
      <c r="A562" s="126"/>
      <c r="B562" s="434"/>
      <c r="C562" s="134"/>
      <c r="D562" s="240"/>
      <c r="E562" s="140" t="s">
        <v>229</v>
      </c>
      <c r="F562" s="240">
        <v>10.42</v>
      </c>
      <c r="G562" s="241" t="s">
        <v>230</v>
      </c>
      <c r="H562" s="127">
        <f>C561</f>
        <v>104802</v>
      </c>
      <c r="I562" s="108"/>
      <c r="J562" s="277" t="s">
        <v>568</v>
      </c>
      <c r="K562" s="108"/>
      <c r="L562" s="108"/>
      <c r="M562" s="134"/>
      <c r="N562" s="147"/>
    </row>
    <row r="563" spans="1:14">
      <c r="A563" s="126"/>
      <c r="B563" s="434"/>
      <c r="C563" s="108"/>
      <c r="D563" s="136"/>
      <c r="E563" s="108"/>
      <c r="F563" s="108"/>
      <c r="G563" s="108"/>
      <c r="H563" s="134"/>
      <c r="I563" s="108"/>
      <c r="J563" s="108"/>
      <c r="K563" s="108"/>
      <c r="L563" s="108"/>
      <c r="M563" s="134"/>
      <c r="N563" s="147"/>
    </row>
    <row r="564" spans="1:14">
      <c r="A564" s="126"/>
      <c r="B564" s="434"/>
      <c r="C564" s="142"/>
      <c r="D564" s="136" t="s">
        <v>564</v>
      </c>
      <c r="E564" s="254">
        <v>2.2999999999999998</v>
      </c>
      <c r="F564" s="255" t="s">
        <v>233</v>
      </c>
      <c r="G564" s="254">
        <v>3.4</v>
      </c>
      <c r="H564" s="255" t="s">
        <v>233</v>
      </c>
      <c r="I564" s="254">
        <v>1</v>
      </c>
      <c r="J564" s="255">
        <v>16</v>
      </c>
      <c r="K564" s="255">
        <v>2</v>
      </c>
      <c r="L564" s="270" t="s">
        <v>234</v>
      </c>
      <c r="M564" s="256">
        <f>ROUND(E564*G564*I564*J564*K564,2)</f>
        <v>250.24</v>
      </c>
      <c r="N564" s="242" t="str">
        <f>F561</f>
        <v>M2</v>
      </c>
    </row>
    <row r="565" spans="1:14">
      <c r="A565" s="243"/>
      <c r="B565" s="442"/>
      <c r="D565" s="444"/>
      <c r="E565" s="102"/>
      <c r="F565" s="102"/>
      <c r="H565" s="443"/>
      <c r="I565" s="438"/>
      <c r="J565" s="438"/>
      <c r="K565" s="438"/>
      <c r="L565" s="439"/>
      <c r="M565" s="436"/>
      <c r="N565" s="246"/>
    </row>
    <row r="566" spans="1:14" ht="38.25">
      <c r="A566" s="126"/>
      <c r="B566" s="83" t="s">
        <v>127</v>
      </c>
      <c r="C566" s="269" t="s">
        <v>309</v>
      </c>
      <c r="D566" s="221" t="s">
        <v>372</v>
      </c>
      <c r="E566" s="76"/>
      <c r="F566" s="78" t="s">
        <v>37</v>
      </c>
      <c r="G566" s="107"/>
      <c r="H566" s="107"/>
      <c r="I566" s="107"/>
      <c r="J566" s="107"/>
      <c r="K566" s="107"/>
      <c r="L566" s="273"/>
      <c r="M566" s="239"/>
      <c r="N566" s="147"/>
    </row>
    <row r="567" spans="1:14">
      <c r="A567" s="126"/>
      <c r="B567" s="434"/>
      <c r="C567" s="134"/>
      <c r="D567" s="240"/>
      <c r="E567" s="140" t="s">
        <v>229</v>
      </c>
      <c r="F567" s="240">
        <v>10.14</v>
      </c>
      <c r="G567" s="241" t="s">
        <v>230</v>
      </c>
      <c r="H567" s="127" t="str">
        <f>C566</f>
        <v>ED-48509</v>
      </c>
      <c r="I567" s="108"/>
      <c r="J567" s="108" t="s">
        <v>231</v>
      </c>
      <c r="K567" s="108"/>
      <c r="L567" s="108"/>
      <c r="M567" s="134"/>
      <c r="N567" s="147"/>
    </row>
    <row r="568" spans="1:14">
      <c r="A568" s="126"/>
      <c r="B568" s="434"/>
      <c r="C568" s="108"/>
      <c r="D568" s="136"/>
      <c r="E568" s="108"/>
      <c r="F568" s="108"/>
      <c r="G568" s="108"/>
      <c r="H568" s="134"/>
      <c r="I568" s="108"/>
      <c r="J568" s="108"/>
      <c r="K568" s="108"/>
      <c r="L568" s="108"/>
      <c r="M568" s="134"/>
      <c r="N568" s="147"/>
    </row>
    <row r="569" spans="1:14">
      <c r="A569" s="126"/>
      <c r="B569" s="434"/>
      <c r="C569" s="142"/>
      <c r="D569" s="136" t="s">
        <v>310</v>
      </c>
      <c r="E569" s="254">
        <v>29</v>
      </c>
      <c r="F569" s="255" t="s">
        <v>233</v>
      </c>
      <c r="G569" s="254">
        <v>1.5</v>
      </c>
      <c r="H569" s="255" t="s">
        <v>233</v>
      </c>
      <c r="I569" s="254">
        <v>1</v>
      </c>
      <c r="J569" s="255">
        <v>1</v>
      </c>
      <c r="K569" s="255">
        <v>1</v>
      </c>
      <c r="L569" s="270" t="s">
        <v>234</v>
      </c>
      <c r="M569" s="262">
        <f>ROUND(E569*G569*I569*J569*K569,2)</f>
        <v>43.5</v>
      </c>
      <c r="N569" s="258" t="str">
        <f>F566</f>
        <v>M2</v>
      </c>
    </row>
    <row r="570" spans="1:14">
      <c r="A570" s="126"/>
      <c r="B570" s="434"/>
      <c r="C570" s="142"/>
      <c r="D570" s="136" t="s">
        <v>310</v>
      </c>
      <c r="E570" s="254">
        <v>1.5</v>
      </c>
      <c r="F570" s="255" t="s">
        <v>233</v>
      </c>
      <c r="G570" s="254">
        <v>1.3</v>
      </c>
      <c r="H570" s="255" t="s">
        <v>233</v>
      </c>
      <c r="I570" s="254">
        <v>1</v>
      </c>
      <c r="J570" s="255">
        <v>1</v>
      </c>
      <c r="K570" s="255">
        <v>1</v>
      </c>
      <c r="L570" s="270" t="s">
        <v>234</v>
      </c>
      <c r="M570" s="262">
        <f>ROUND(E570*G570*I570*J570*K570,2)</f>
        <v>1.95</v>
      </c>
      <c r="N570" s="258" t="str">
        <f>F566</f>
        <v>M2</v>
      </c>
    </row>
    <row r="571" spans="1:14">
      <c r="A571" s="243"/>
      <c r="B571" s="442"/>
      <c r="D571" s="102"/>
      <c r="E571" s="102"/>
      <c r="F571" s="102"/>
      <c r="H571" s="443"/>
      <c r="I571" s="438"/>
      <c r="J571" s="438"/>
      <c r="K571" s="438"/>
      <c r="L571" s="439"/>
      <c r="M571" s="436"/>
      <c r="N571" s="246"/>
    </row>
    <row r="572" spans="1:14">
      <c r="A572" s="126"/>
      <c r="B572" s="434"/>
      <c r="C572" s="142"/>
      <c r="D572" s="136"/>
      <c r="E572" s="142"/>
      <c r="F572" s="134"/>
      <c r="G572" s="142"/>
      <c r="H572" s="134"/>
      <c r="I572" s="142"/>
      <c r="J572" s="568" t="s">
        <v>263</v>
      </c>
      <c r="K572" s="568"/>
      <c r="L572" s="271" t="s">
        <v>234</v>
      </c>
      <c r="M572" s="256">
        <f>SUM(M569:M571)</f>
        <v>45.45</v>
      </c>
      <c r="N572" s="242" t="str">
        <f>F561</f>
        <v>M2</v>
      </c>
    </row>
    <row r="573" spans="1:14">
      <c r="A573" s="243"/>
      <c r="B573" s="442"/>
      <c r="C573" s="142"/>
      <c r="D573" s="102"/>
      <c r="E573" s="102"/>
      <c r="F573" s="102"/>
      <c r="H573" s="443"/>
      <c r="I573" s="438"/>
      <c r="J573" s="438"/>
      <c r="K573" s="438"/>
      <c r="L573" s="439"/>
      <c r="M573" s="436"/>
      <c r="N573" s="246"/>
    </row>
    <row r="574" spans="1:14" ht="51">
      <c r="A574" s="126"/>
      <c r="B574" s="83" t="s">
        <v>329</v>
      </c>
      <c r="C574" s="334" t="s">
        <v>293</v>
      </c>
      <c r="D574" s="335" t="s">
        <v>294</v>
      </c>
      <c r="E574" s="76"/>
      <c r="F574" s="78" t="s">
        <v>37</v>
      </c>
      <c r="G574" s="107"/>
      <c r="H574" s="107"/>
      <c r="I574" s="107"/>
      <c r="J574" s="107"/>
      <c r="K574" s="107"/>
      <c r="L574" s="273"/>
      <c r="M574" s="239"/>
      <c r="N574" s="147"/>
    </row>
    <row r="575" spans="1:14">
      <c r="A575" s="126"/>
      <c r="B575" s="434"/>
      <c r="C575" s="134"/>
      <c r="D575" s="240"/>
      <c r="E575" s="140" t="s">
        <v>229</v>
      </c>
      <c r="F575" s="240">
        <v>16.899999999999999</v>
      </c>
      <c r="G575" s="241" t="s">
        <v>230</v>
      </c>
      <c r="H575" s="127" t="str">
        <f>C574</f>
        <v>ED-48454</v>
      </c>
      <c r="I575" s="108"/>
      <c r="J575" s="108" t="s">
        <v>231</v>
      </c>
      <c r="K575" s="108"/>
      <c r="L575" s="108"/>
      <c r="M575" s="134"/>
      <c r="N575" s="147"/>
    </row>
    <row r="576" spans="1:14">
      <c r="A576" s="126"/>
      <c r="B576" s="434"/>
      <c r="C576" s="108"/>
      <c r="D576" s="136"/>
      <c r="E576" s="108"/>
      <c r="F576" s="108"/>
      <c r="G576" s="108"/>
      <c r="H576" s="134"/>
      <c r="I576" s="108"/>
      <c r="J576" s="108"/>
      <c r="K576" s="108"/>
      <c r="L576" s="108"/>
      <c r="M576" s="134"/>
      <c r="N576" s="147"/>
    </row>
    <row r="577" spans="1:14">
      <c r="A577" s="126"/>
      <c r="B577" s="434"/>
      <c r="C577" s="142"/>
      <c r="D577" s="136" t="s">
        <v>312</v>
      </c>
      <c r="E577" s="254">
        <v>29</v>
      </c>
      <c r="F577" s="255" t="s">
        <v>233</v>
      </c>
      <c r="G577" s="254">
        <v>1.5</v>
      </c>
      <c r="H577" s="255" t="s">
        <v>233</v>
      </c>
      <c r="I577" s="254">
        <v>1</v>
      </c>
      <c r="J577" s="255">
        <v>1</v>
      </c>
      <c r="K577" s="255">
        <v>1</v>
      </c>
      <c r="L577" s="270" t="s">
        <v>234</v>
      </c>
      <c r="M577" s="262">
        <f>ROUND(E577*G577*I577*J577*K577,2)</f>
        <v>43.5</v>
      </c>
      <c r="N577" s="258" t="str">
        <f>F574</f>
        <v>M2</v>
      </c>
    </row>
    <row r="578" spans="1:14">
      <c r="A578" s="126"/>
      <c r="B578" s="434"/>
      <c r="C578" s="142"/>
      <c r="D578" s="136" t="s">
        <v>312</v>
      </c>
      <c r="E578" s="254">
        <v>1.5</v>
      </c>
      <c r="F578" s="255" t="s">
        <v>233</v>
      </c>
      <c r="G578" s="254">
        <v>1.3</v>
      </c>
      <c r="H578" s="255" t="s">
        <v>233</v>
      </c>
      <c r="I578" s="254">
        <v>1</v>
      </c>
      <c r="J578" s="255">
        <v>1</v>
      </c>
      <c r="K578" s="255">
        <v>1</v>
      </c>
      <c r="L578" s="270" t="s">
        <v>234</v>
      </c>
      <c r="M578" s="262">
        <f>ROUND(E578*G578*I578*J578*K578,2)</f>
        <v>1.95</v>
      </c>
      <c r="N578" s="258" t="str">
        <f>F574</f>
        <v>M2</v>
      </c>
    </row>
    <row r="579" spans="1:14">
      <c r="A579" s="243"/>
      <c r="B579" s="442"/>
      <c r="D579" s="102"/>
      <c r="E579" s="102"/>
      <c r="F579" s="102"/>
      <c r="H579" s="443"/>
      <c r="I579" s="438"/>
      <c r="J579" s="438"/>
      <c r="K579" s="438"/>
      <c r="L579" s="439"/>
      <c r="M579" s="436"/>
      <c r="N579" s="246"/>
    </row>
    <row r="580" spans="1:14">
      <c r="A580" s="126"/>
      <c r="B580" s="434"/>
      <c r="C580" s="142"/>
      <c r="D580" s="136"/>
      <c r="E580" s="142"/>
      <c r="F580" s="134"/>
      <c r="G580" s="142"/>
      <c r="H580" s="134"/>
      <c r="I580" s="142"/>
      <c r="J580" s="568" t="s">
        <v>263</v>
      </c>
      <c r="K580" s="568"/>
      <c r="L580" s="271" t="s">
        <v>234</v>
      </c>
      <c r="M580" s="256">
        <f>SUM(M577:M579)</f>
        <v>45.45</v>
      </c>
      <c r="N580" s="242" t="str">
        <f>F574</f>
        <v>M2</v>
      </c>
    </row>
    <row r="581" spans="1:14">
      <c r="A581" s="243"/>
      <c r="B581" s="434"/>
      <c r="C581" s="142"/>
      <c r="D581" s="136"/>
      <c r="E581" s="142"/>
      <c r="F581" s="134"/>
      <c r="G581" s="142"/>
      <c r="H581" s="134"/>
      <c r="I581" s="142"/>
      <c r="J581" s="127"/>
      <c r="K581" s="127"/>
      <c r="L581" s="129"/>
      <c r="M581" s="149"/>
      <c r="N581" s="242"/>
    </row>
    <row r="582" spans="1:14">
      <c r="A582" s="243"/>
      <c r="B582" s="434"/>
      <c r="C582" s="142"/>
      <c r="D582" s="136"/>
      <c r="E582" s="142"/>
      <c r="F582" s="134"/>
      <c r="G582" s="142"/>
      <c r="H582" s="134"/>
      <c r="I582" s="142"/>
      <c r="J582" s="127"/>
      <c r="K582" s="127"/>
      <c r="L582" s="129"/>
      <c r="M582" s="149"/>
      <c r="N582" s="242"/>
    </row>
    <row r="583" spans="1:14">
      <c r="A583" s="243"/>
      <c r="B583" s="434"/>
      <c r="C583" s="142"/>
      <c r="D583" s="136"/>
      <c r="E583" s="142"/>
      <c r="F583" s="134"/>
      <c r="G583" s="142"/>
      <c r="H583" s="134"/>
      <c r="I583" s="142"/>
      <c r="J583" s="127"/>
      <c r="K583" s="127"/>
      <c r="L583" s="129"/>
      <c r="M583" s="149"/>
      <c r="N583" s="242"/>
    </row>
    <row r="584" spans="1:14">
      <c r="A584" s="243"/>
      <c r="B584" s="434"/>
      <c r="C584" s="142"/>
      <c r="D584" s="136"/>
      <c r="E584" s="142"/>
      <c r="F584" s="134"/>
      <c r="G584" s="142"/>
      <c r="H584" s="134"/>
      <c r="I584" s="142"/>
      <c r="J584" s="127"/>
      <c r="K584" s="127"/>
      <c r="L584" s="129"/>
      <c r="M584" s="149"/>
      <c r="N584" s="242"/>
    </row>
    <row r="585" spans="1:14">
      <c r="A585" s="243"/>
      <c r="B585" s="442"/>
      <c r="C585" s="327"/>
      <c r="D585" s="416"/>
      <c r="E585" s="416"/>
      <c r="F585" s="416"/>
      <c r="G585" s="327"/>
      <c r="H585" s="417"/>
      <c r="I585" s="418"/>
      <c r="J585" s="418"/>
      <c r="K585" s="418"/>
      <c r="L585" s="419"/>
      <c r="M585" s="420"/>
      <c r="N585" s="328"/>
    </row>
    <row r="586" spans="1:14" ht="51">
      <c r="A586" s="126"/>
      <c r="B586" s="83" t="s">
        <v>331</v>
      </c>
      <c r="C586" s="336" t="s">
        <v>314</v>
      </c>
      <c r="D586" s="150" t="s">
        <v>315</v>
      </c>
      <c r="E586" s="76"/>
      <c r="F586" s="78" t="s">
        <v>316</v>
      </c>
      <c r="G586" s="107"/>
      <c r="H586" s="107"/>
      <c r="I586" s="107"/>
      <c r="J586" s="107"/>
      <c r="K586" s="107"/>
      <c r="L586" s="273"/>
      <c r="M586" s="239"/>
      <c r="N586" s="147"/>
    </row>
    <row r="587" spans="1:14">
      <c r="A587" s="126"/>
      <c r="B587" s="434"/>
      <c r="C587" s="134"/>
      <c r="D587" s="240"/>
      <c r="E587" s="140" t="s">
        <v>522</v>
      </c>
      <c r="F587" s="240">
        <v>22.45</v>
      </c>
      <c r="G587" s="241" t="s">
        <v>230</v>
      </c>
      <c r="H587" s="127" t="str">
        <f>C586</f>
        <v>ED-20603</v>
      </c>
      <c r="I587" s="108"/>
      <c r="J587" s="108" t="s">
        <v>231</v>
      </c>
      <c r="K587" s="108"/>
      <c r="L587" s="108"/>
      <c r="M587" s="134"/>
      <c r="N587" s="147"/>
    </row>
    <row r="588" spans="1:14">
      <c r="A588" s="126"/>
      <c r="B588" s="434"/>
      <c r="C588" s="108"/>
      <c r="D588" s="136"/>
      <c r="E588" s="108"/>
      <c r="F588" s="108"/>
      <c r="G588" s="108"/>
      <c r="H588" s="134"/>
      <c r="I588" s="108"/>
      <c r="J588" s="108"/>
      <c r="K588" s="108"/>
      <c r="L588" s="108"/>
      <c r="M588" s="134"/>
      <c r="N588" s="147"/>
    </row>
    <row r="589" spans="1:14">
      <c r="A589" s="126"/>
      <c r="B589" s="434"/>
      <c r="C589" s="142"/>
      <c r="D589" s="136" t="s">
        <v>317</v>
      </c>
      <c r="E589" s="257">
        <v>25</v>
      </c>
      <c r="F589" s="255" t="s">
        <v>403</v>
      </c>
      <c r="G589" s="254">
        <v>29</v>
      </c>
      <c r="H589" s="255" t="s">
        <v>233</v>
      </c>
      <c r="I589" s="254">
        <v>2</v>
      </c>
      <c r="J589" s="255">
        <v>1</v>
      </c>
      <c r="K589" s="255">
        <v>1</v>
      </c>
      <c r="L589" s="270" t="s">
        <v>234</v>
      </c>
      <c r="M589" s="275">
        <f>ROUND(E589*G589*I589*J589*K589,2)</f>
        <v>1450</v>
      </c>
      <c r="N589" s="258" t="str">
        <f>F586</f>
        <v>Kg</v>
      </c>
    </row>
    <row r="590" spans="1:14">
      <c r="A590" s="126"/>
      <c r="B590" s="434"/>
      <c r="C590" s="142"/>
      <c r="D590" s="136" t="s">
        <v>317</v>
      </c>
      <c r="E590" s="257">
        <v>25</v>
      </c>
      <c r="F590" s="255" t="s">
        <v>403</v>
      </c>
      <c r="G590" s="254">
        <v>1.3</v>
      </c>
      <c r="H590" s="255" t="s">
        <v>233</v>
      </c>
      <c r="I590" s="254">
        <v>2</v>
      </c>
      <c r="J590" s="255">
        <v>1</v>
      </c>
      <c r="K590" s="255">
        <v>1</v>
      </c>
      <c r="L590" s="270" t="s">
        <v>234</v>
      </c>
      <c r="M590" s="275">
        <f>ROUND(E590*G590*I590*J590*K590,2)</f>
        <v>65</v>
      </c>
      <c r="N590" s="258" t="str">
        <f>F586</f>
        <v>Kg</v>
      </c>
    </row>
    <row r="591" spans="1:14">
      <c r="A591" s="243"/>
      <c r="B591" s="442"/>
      <c r="D591" s="102"/>
      <c r="E591" s="102"/>
      <c r="F591" s="102"/>
      <c r="H591" s="443"/>
      <c r="I591" s="438"/>
      <c r="J591" s="438"/>
      <c r="K591" s="438"/>
      <c r="L591" s="439"/>
      <c r="M591" s="445"/>
      <c r="N591" s="246"/>
    </row>
    <row r="592" spans="1:14">
      <c r="A592" s="126"/>
      <c r="B592" s="434"/>
      <c r="C592" s="142"/>
      <c r="D592" s="136"/>
      <c r="E592" s="142"/>
      <c r="F592" s="134"/>
      <c r="G592" s="142"/>
      <c r="H592" s="134"/>
      <c r="I592" s="142"/>
      <c r="J592" s="568" t="s">
        <v>263</v>
      </c>
      <c r="K592" s="568"/>
      <c r="L592" s="271" t="s">
        <v>234</v>
      </c>
      <c r="M592" s="272">
        <f>SUM(M589:M591)</f>
        <v>1515</v>
      </c>
      <c r="N592" s="242" t="str">
        <f>F586</f>
        <v>Kg</v>
      </c>
    </row>
    <row r="593" spans="1:14">
      <c r="A593" s="126"/>
      <c r="B593" s="434"/>
      <c r="C593" s="436"/>
      <c r="D593" s="437"/>
      <c r="E593" s="436"/>
      <c r="F593" s="436"/>
      <c r="G593" s="438"/>
      <c r="H593" s="438"/>
      <c r="I593" s="438"/>
      <c r="J593" s="438"/>
      <c r="K593" s="438"/>
      <c r="L593" s="439"/>
      <c r="M593" s="436"/>
      <c r="N593" s="147"/>
    </row>
    <row r="594" spans="1:14" ht="38.25">
      <c r="A594" s="126"/>
      <c r="B594" s="245" t="s">
        <v>412</v>
      </c>
      <c r="C594" s="78" t="s">
        <v>276</v>
      </c>
      <c r="D594" s="75" t="s">
        <v>32</v>
      </c>
      <c r="E594" s="76"/>
      <c r="F594" s="78" t="s">
        <v>37</v>
      </c>
      <c r="G594" s="107"/>
      <c r="H594" s="107"/>
      <c r="I594" s="107"/>
      <c r="J594" s="107"/>
      <c r="K594" s="107"/>
      <c r="L594" s="273"/>
      <c r="M594" s="239"/>
      <c r="N594" s="147"/>
    </row>
    <row r="595" spans="1:14">
      <c r="A595" s="126"/>
      <c r="B595" s="434"/>
      <c r="C595" s="134"/>
      <c r="D595" s="240"/>
      <c r="E595" s="140" t="s">
        <v>229</v>
      </c>
      <c r="F595" s="240">
        <f>'COMP.02-COB.TELHA.TRANSL.'!I33</f>
        <v>96.16</v>
      </c>
      <c r="G595" s="241" t="s">
        <v>230</v>
      </c>
      <c r="H595" s="127" t="str">
        <f>C594</f>
        <v>COMP.02</v>
      </c>
      <c r="I595" s="108"/>
      <c r="J595" s="108" t="s">
        <v>231</v>
      </c>
      <c r="K595" s="108"/>
      <c r="L595" s="108"/>
      <c r="M595" s="134"/>
      <c r="N595" s="147"/>
    </row>
    <row r="596" spans="1:14">
      <c r="A596" s="126"/>
      <c r="B596" s="434"/>
      <c r="C596" s="108"/>
      <c r="D596" s="136"/>
      <c r="E596" s="108"/>
      <c r="F596" s="108"/>
      <c r="G596" s="108"/>
      <c r="H596" s="134"/>
      <c r="I596" s="108"/>
      <c r="J596" s="108"/>
      <c r="K596" s="108"/>
      <c r="L596" s="108"/>
      <c r="M596" s="134"/>
      <c r="N596" s="147"/>
    </row>
    <row r="597" spans="1:14">
      <c r="A597" s="126"/>
      <c r="B597" s="434"/>
      <c r="C597" s="142"/>
      <c r="D597" s="136" t="s">
        <v>320</v>
      </c>
      <c r="E597" s="254">
        <v>29</v>
      </c>
      <c r="F597" s="255" t="s">
        <v>233</v>
      </c>
      <c r="G597" s="254">
        <v>2</v>
      </c>
      <c r="H597" s="255" t="s">
        <v>233</v>
      </c>
      <c r="I597" s="254">
        <v>1</v>
      </c>
      <c r="J597" s="255">
        <v>1</v>
      </c>
      <c r="K597" s="255">
        <v>1</v>
      </c>
      <c r="L597" s="270" t="s">
        <v>234</v>
      </c>
      <c r="M597" s="262">
        <f>ROUND(E597*G597*I597*J597*K597,2)</f>
        <v>58</v>
      </c>
      <c r="N597" s="258" t="str">
        <f>F594</f>
        <v>M2</v>
      </c>
    </row>
    <row r="598" spans="1:14">
      <c r="A598" s="126"/>
      <c r="B598" s="434"/>
      <c r="C598" s="142"/>
      <c r="D598" s="136" t="s">
        <v>320</v>
      </c>
      <c r="E598" s="254">
        <v>1.5</v>
      </c>
      <c r="F598" s="255" t="s">
        <v>233</v>
      </c>
      <c r="G598" s="254">
        <v>2</v>
      </c>
      <c r="H598" s="255" t="s">
        <v>233</v>
      </c>
      <c r="I598" s="254">
        <v>1</v>
      </c>
      <c r="J598" s="255">
        <v>1</v>
      </c>
      <c r="K598" s="255">
        <v>1</v>
      </c>
      <c r="L598" s="270" t="s">
        <v>234</v>
      </c>
      <c r="M598" s="262">
        <f>ROUND(E598*G598*I598*J598*K598,2)</f>
        <v>3</v>
      </c>
      <c r="N598" s="258" t="str">
        <f>F594</f>
        <v>M2</v>
      </c>
    </row>
    <row r="599" spans="1:14">
      <c r="A599" s="126"/>
      <c r="B599" s="434"/>
      <c r="C599" s="142"/>
      <c r="D599" s="136"/>
      <c r="E599" s="142"/>
      <c r="F599" s="134"/>
      <c r="G599" s="142"/>
      <c r="H599" s="134"/>
      <c r="I599" s="142"/>
      <c r="J599" s="134"/>
      <c r="K599" s="134"/>
      <c r="L599" s="108"/>
      <c r="M599" s="149"/>
      <c r="N599" s="242"/>
    </row>
    <row r="600" spans="1:14">
      <c r="A600" s="126"/>
      <c r="B600" s="434"/>
      <c r="C600" s="142"/>
      <c r="D600" s="136"/>
      <c r="E600" s="142"/>
      <c r="F600" s="134"/>
      <c r="G600" s="142"/>
      <c r="H600" s="134"/>
      <c r="I600" s="142"/>
      <c r="J600" s="568" t="s">
        <v>263</v>
      </c>
      <c r="K600" s="568"/>
      <c r="L600" s="271" t="s">
        <v>234</v>
      </c>
      <c r="M600" s="256">
        <f>SUM(M597:M599)</f>
        <v>61</v>
      </c>
      <c r="N600" s="242" t="str">
        <f>F594</f>
        <v>M2</v>
      </c>
    </row>
    <row r="601" spans="1:14">
      <c r="A601" s="243"/>
      <c r="B601" s="442"/>
      <c r="D601" s="102"/>
      <c r="E601" s="102"/>
      <c r="F601" s="102"/>
      <c r="H601" s="443"/>
      <c r="I601" s="438"/>
      <c r="J601" s="438"/>
      <c r="K601" s="438"/>
      <c r="L601" s="439"/>
      <c r="M601" s="436"/>
      <c r="N601" s="246"/>
    </row>
    <row r="602" spans="1:14" ht="25.5">
      <c r="A602" s="126"/>
      <c r="B602" s="245" t="s">
        <v>413</v>
      </c>
      <c r="C602" s="269" t="s">
        <v>566</v>
      </c>
      <c r="D602" s="332" t="s">
        <v>565</v>
      </c>
      <c r="E602" s="76"/>
      <c r="F602" s="78" t="s">
        <v>51</v>
      </c>
      <c r="G602" s="107"/>
      <c r="H602" s="107"/>
      <c r="I602" s="107"/>
      <c r="J602" s="107"/>
      <c r="K602" s="107"/>
      <c r="L602" s="273"/>
      <c r="M602" s="239"/>
      <c r="N602" s="147"/>
    </row>
    <row r="603" spans="1:14">
      <c r="A603" s="126"/>
      <c r="B603" s="434"/>
      <c r="C603" s="134"/>
      <c r="D603" s="240"/>
      <c r="E603" s="140" t="s">
        <v>421</v>
      </c>
      <c r="F603" s="240">
        <v>80.95</v>
      </c>
      <c r="G603" s="241" t="s">
        <v>230</v>
      </c>
      <c r="H603" s="127" t="str">
        <f>C602</f>
        <v>ED-50680</v>
      </c>
      <c r="I603" s="108"/>
      <c r="J603" s="108" t="s">
        <v>231</v>
      </c>
      <c r="K603" s="108"/>
      <c r="L603" s="108"/>
      <c r="M603" s="134"/>
      <c r="N603" s="147"/>
    </row>
    <row r="604" spans="1:14">
      <c r="A604" s="126"/>
      <c r="B604" s="434"/>
      <c r="C604" s="108"/>
      <c r="D604" s="136"/>
      <c r="E604" s="108"/>
      <c r="F604" s="108"/>
      <c r="G604" s="108"/>
      <c r="H604" s="134"/>
      <c r="I604" s="108"/>
      <c r="J604" s="108"/>
      <c r="K604" s="108"/>
      <c r="L604" s="108"/>
      <c r="M604" s="134"/>
      <c r="N604" s="147"/>
    </row>
    <row r="605" spans="1:14">
      <c r="A605" s="126"/>
      <c r="B605" s="434"/>
      <c r="C605" s="142"/>
      <c r="D605" s="136" t="s">
        <v>321</v>
      </c>
      <c r="E605" s="254">
        <v>7</v>
      </c>
      <c r="F605" s="255" t="s">
        <v>233</v>
      </c>
      <c r="G605" s="254">
        <v>1</v>
      </c>
      <c r="H605" s="255" t="s">
        <v>233</v>
      </c>
      <c r="I605" s="254">
        <v>1</v>
      </c>
      <c r="J605" s="255">
        <v>1</v>
      </c>
      <c r="K605" s="255">
        <v>1</v>
      </c>
      <c r="L605" s="270" t="s">
        <v>234</v>
      </c>
      <c r="M605" s="256">
        <f>ROUND(E605*G605*I605*J605*K605,2)</f>
        <v>7</v>
      </c>
      <c r="N605" s="242" t="str">
        <f>F602</f>
        <v>M</v>
      </c>
    </row>
    <row r="606" spans="1:14">
      <c r="A606" s="243"/>
      <c r="B606" s="442"/>
      <c r="D606" s="102"/>
      <c r="E606" s="102"/>
      <c r="F606" s="102"/>
      <c r="H606" s="443"/>
      <c r="I606" s="438"/>
      <c r="J606" s="438"/>
      <c r="K606" s="438"/>
      <c r="L606" s="439"/>
      <c r="M606" s="436"/>
      <c r="N606" s="246"/>
    </row>
    <row r="607" spans="1:14" ht="25.5">
      <c r="A607" s="126"/>
      <c r="B607" s="245" t="s">
        <v>414</v>
      </c>
      <c r="C607" s="78" t="s">
        <v>411</v>
      </c>
      <c r="D607" s="75" t="s">
        <v>285</v>
      </c>
      <c r="E607" s="76"/>
      <c r="F607" s="78" t="s">
        <v>37</v>
      </c>
      <c r="G607" s="107"/>
      <c r="H607" s="107"/>
      <c r="I607" s="107"/>
      <c r="J607" s="107"/>
      <c r="K607" s="107"/>
      <c r="L607" s="273"/>
      <c r="M607" s="239"/>
      <c r="N607" s="147"/>
    </row>
    <row r="608" spans="1:14">
      <c r="A608" s="126"/>
      <c r="B608" s="434"/>
      <c r="C608" s="134"/>
      <c r="D608" s="240"/>
      <c r="E608" s="140" t="s">
        <v>229</v>
      </c>
      <c r="F608" s="240">
        <v>39.369999999999997</v>
      </c>
      <c r="G608" s="241" t="s">
        <v>230</v>
      </c>
      <c r="H608" s="127" t="str">
        <f>C607</f>
        <v>COMP.06</v>
      </c>
      <c r="I608" s="108"/>
      <c r="J608" s="108" t="s">
        <v>231</v>
      </c>
      <c r="K608" s="108"/>
      <c r="L608" s="108"/>
      <c r="M608" s="134"/>
      <c r="N608" s="147"/>
    </row>
    <row r="609" spans="1:14">
      <c r="A609" s="126"/>
      <c r="B609" s="434"/>
      <c r="C609" s="108"/>
      <c r="D609" s="136"/>
      <c r="E609" s="108"/>
      <c r="F609" s="108"/>
      <c r="G609" s="108"/>
      <c r="H609" s="134"/>
      <c r="I609" s="108"/>
      <c r="J609" s="108"/>
      <c r="K609" s="108"/>
      <c r="L609" s="108"/>
      <c r="M609" s="134"/>
      <c r="N609" s="147"/>
    </row>
    <row r="610" spans="1:14">
      <c r="A610" s="126"/>
      <c r="B610" s="434"/>
      <c r="C610" s="142"/>
      <c r="D610" s="136" t="s">
        <v>286</v>
      </c>
      <c r="E610" s="254">
        <v>29</v>
      </c>
      <c r="F610" s="255" t="s">
        <v>233</v>
      </c>
      <c r="G610" s="254">
        <v>2</v>
      </c>
      <c r="H610" s="255" t="s">
        <v>233</v>
      </c>
      <c r="I610" s="254">
        <v>1</v>
      </c>
      <c r="J610" s="255">
        <v>1</v>
      </c>
      <c r="K610" s="255">
        <v>1</v>
      </c>
      <c r="L610" s="270" t="s">
        <v>234</v>
      </c>
      <c r="M610" s="262">
        <f>ROUND(E610*G610*I610*J610*K610,2)</f>
        <v>58</v>
      </c>
      <c r="N610" s="258" t="str">
        <f>F607</f>
        <v>M2</v>
      </c>
    </row>
    <row r="611" spans="1:14">
      <c r="A611" s="126"/>
      <c r="B611" s="434"/>
      <c r="C611" s="142"/>
      <c r="D611" s="136" t="s">
        <v>286</v>
      </c>
      <c r="E611" s="254">
        <v>1.5</v>
      </c>
      <c r="F611" s="255" t="s">
        <v>233</v>
      </c>
      <c r="G611" s="254">
        <v>2</v>
      </c>
      <c r="H611" s="255" t="s">
        <v>233</v>
      </c>
      <c r="I611" s="254">
        <v>1</v>
      </c>
      <c r="J611" s="255">
        <v>1</v>
      </c>
      <c r="K611" s="255">
        <v>1</v>
      </c>
      <c r="L611" s="270" t="s">
        <v>234</v>
      </c>
      <c r="M611" s="262">
        <f>ROUND(E611*G611*I611*J611*K611,2)</f>
        <v>3</v>
      </c>
      <c r="N611" s="258" t="str">
        <f>F607</f>
        <v>M2</v>
      </c>
    </row>
    <row r="612" spans="1:14">
      <c r="A612" s="126"/>
      <c r="B612" s="434"/>
      <c r="C612" s="142"/>
      <c r="D612" s="136"/>
      <c r="E612" s="142"/>
      <c r="F612" s="134"/>
      <c r="G612" s="142"/>
      <c r="H612" s="134"/>
      <c r="I612" s="142"/>
      <c r="J612" s="134"/>
      <c r="K612" s="134"/>
      <c r="L612" s="108"/>
      <c r="M612" s="149"/>
      <c r="N612" s="242"/>
    </row>
    <row r="613" spans="1:14">
      <c r="A613" s="126"/>
      <c r="B613" s="434"/>
      <c r="C613" s="134"/>
      <c r="D613" s="134"/>
      <c r="E613" s="142"/>
      <c r="F613" s="134"/>
      <c r="G613" s="142"/>
      <c r="H613" s="134"/>
      <c r="I613" s="142"/>
      <c r="J613" s="568" t="s">
        <v>263</v>
      </c>
      <c r="K613" s="568"/>
      <c r="L613" s="271" t="s">
        <v>234</v>
      </c>
      <c r="M613" s="256">
        <f>SUM(M610:M612)</f>
        <v>61</v>
      </c>
      <c r="N613" s="242" t="str">
        <f>F607</f>
        <v>M2</v>
      </c>
    </row>
    <row r="614" spans="1:14">
      <c r="A614" s="126"/>
      <c r="B614" s="434"/>
      <c r="C614" s="134"/>
      <c r="D614" s="134"/>
      <c r="E614" s="134"/>
      <c r="F614" s="134"/>
      <c r="G614" s="134"/>
      <c r="H614" s="134"/>
      <c r="I614" s="134"/>
      <c r="J614" s="127"/>
      <c r="K614" s="127"/>
      <c r="L614" s="129"/>
      <c r="M614" s="149"/>
      <c r="N614" s="242"/>
    </row>
    <row r="615" spans="1:14">
      <c r="A615" s="126"/>
      <c r="B615" s="84">
        <v>6</v>
      </c>
      <c r="C615" s="85"/>
      <c r="D615" s="79" t="s">
        <v>570</v>
      </c>
      <c r="E615" s="79"/>
      <c r="F615" s="79"/>
      <c r="G615" s="108"/>
      <c r="H615" s="238"/>
      <c r="I615" s="107"/>
      <c r="J615" s="107"/>
      <c r="K615" s="107"/>
      <c r="L615" s="273"/>
      <c r="M615" s="239"/>
      <c r="N615" s="147"/>
    </row>
    <row r="616" spans="1:14">
      <c r="A616" s="126"/>
      <c r="B616" s="434"/>
      <c r="C616" s="142"/>
      <c r="D616" s="136"/>
      <c r="E616" s="142"/>
      <c r="F616" s="134"/>
      <c r="G616" s="142"/>
      <c r="H616" s="134"/>
      <c r="I616" s="142"/>
      <c r="J616" s="134"/>
      <c r="K616" s="134"/>
      <c r="L616" s="108"/>
      <c r="M616" s="149"/>
      <c r="N616" s="242"/>
    </row>
    <row r="617" spans="1:14" ht="38.25">
      <c r="A617" s="126"/>
      <c r="B617" s="245" t="s">
        <v>133</v>
      </c>
      <c r="C617" s="78" t="s">
        <v>432</v>
      </c>
      <c r="D617" s="75" t="s">
        <v>433</v>
      </c>
      <c r="E617" s="76"/>
      <c r="F617" s="78" t="s">
        <v>37</v>
      </c>
      <c r="G617" s="107"/>
      <c r="H617" s="107"/>
      <c r="I617" s="107"/>
      <c r="J617" s="107"/>
      <c r="K617" s="107"/>
      <c r="L617" s="273"/>
      <c r="M617" s="239"/>
      <c r="N617" s="147"/>
    </row>
    <row r="618" spans="1:14">
      <c r="A618" s="126"/>
      <c r="B618" s="434"/>
      <c r="C618" s="134"/>
      <c r="D618" s="240"/>
      <c r="E618" s="140" t="s">
        <v>229</v>
      </c>
      <c r="F618" s="240">
        <v>10.47</v>
      </c>
      <c r="G618" s="241" t="s">
        <v>230</v>
      </c>
      <c r="H618" s="127" t="str">
        <f>C617</f>
        <v>ED-48492</v>
      </c>
      <c r="I618" s="108"/>
      <c r="J618" s="108" t="s">
        <v>231</v>
      </c>
      <c r="K618" s="108"/>
      <c r="L618" s="108"/>
      <c r="M618" s="134"/>
      <c r="N618" s="147"/>
    </row>
    <row r="619" spans="1:14">
      <c r="A619" s="126"/>
      <c r="B619" s="434"/>
      <c r="C619" s="108"/>
      <c r="D619" s="136"/>
      <c r="E619" s="108"/>
      <c r="F619" s="108"/>
      <c r="G619" s="108"/>
      <c r="H619" s="134"/>
      <c r="I619" s="108"/>
      <c r="J619" s="108"/>
      <c r="K619" s="108"/>
      <c r="L619" s="108"/>
      <c r="M619" s="134"/>
      <c r="N619" s="147"/>
    </row>
    <row r="620" spans="1:14">
      <c r="A620" s="126"/>
      <c r="B620" s="434"/>
      <c r="C620" s="142"/>
      <c r="D620" s="333" t="s">
        <v>584</v>
      </c>
      <c r="E620" s="259">
        <v>46</v>
      </c>
      <c r="F620" s="260" t="s">
        <v>233</v>
      </c>
      <c r="G620" s="259">
        <v>0.5</v>
      </c>
      <c r="H620" s="260" t="s">
        <v>233</v>
      </c>
      <c r="I620" s="259">
        <v>1</v>
      </c>
      <c r="J620" s="260">
        <v>1</v>
      </c>
      <c r="K620" s="260">
        <v>1</v>
      </c>
      <c r="L620" s="274" t="s">
        <v>234</v>
      </c>
      <c r="M620" s="261">
        <f>ROUND(E620*G620*I620*J620*K620,2)</f>
        <v>23</v>
      </c>
      <c r="N620" s="248" t="str">
        <f>F617</f>
        <v>M2</v>
      </c>
    </row>
    <row r="621" spans="1:14">
      <c r="A621" s="126"/>
      <c r="B621" s="434"/>
      <c r="C621" s="142"/>
      <c r="D621" s="333"/>
      <c r="E621" s="421"/>
      <c r="F621" s="239"/>
      <c r="G621" s="421"/>
      <c r="H621" s="239"/>
      <c r="I621" s="421"/>
      <c r="J621" s="239"/>
      <c r="K621" s="239"/>
      <c r="L621" s="422"/>
      <c r="M621" s="423"/>
      <c r="N621" s="248"/>
    </row>
    <row r="622" spans="1:14">
      <c r="A622" s="126"/>
      <c r="B622" s="434"/>
      <c r="C622" s="142"/>
      <c r="D622" s="333"/>
      <c r="E622" s="421"/>
      <c r="F622" s="239"/>
      <c r="G622" s="421"/>
      <c r="H622" s="239"/>
      <c r="I622" s="421"/>
      <c r="J622" s="239"/>
      <c r="K622" s="239"/>
      <c r="L622" s="422"/>
      <c r="M622" s="423"/>
      <c r="N622" s="248"/>
    </row>
    <row r="623" spans="1:14">
      <c r="A623" s="370"/>
      <c r="B623" s="446"/>
      <c r="C623" s="277"/>
      <c r="D623" s="136"/>
      <c r="E623" s="277"/>
      <c r="F623" s="277"/>
      <c r="G623" s="277"/>
      <c r="H623" s="424"/>
      <c r="I623" s="277"/>
      <c r="J623" s="277"/>
      <c r="K623" s="277"/>
      <c r="L623" s="277"/>
      <c r="M623" s="424"/>
      <c r="N623" s="258"/>
    </row>
    <row r="624" spans="1:14" ht="38.25">
      <c r="A624" s="408"/>
      <c r="B624" s="409" t="s">
        <v>136</v>
      </c>
      <c r="C624" s="363" t="s">
        <v>518</v>
      </c>
      <c r="D624" s="411" t="s">
        <v>517</v>
      </c>
      <c r="E624" s="360"/>
      <c r="F624" s="363" t="s">
        <v>264</v>
      </c>
      <c r="G624" s="412"/>
      <c r="H624" s="412"/>
      <c r="I624" s="412"/>
      <c r="J624" s="412"/>
      <c r="K624" s="412"/>
      <c r="L624" s="413"/>
      <c r="M624" s="414"/>
      <c r="N624" s="415"/>
    </row>
    <row r="625" spans="1:14">
      <c r="A625" s="126"/>
      <c r="B625" s="434"/>
      <c r="C625" s="134"/>
      <c r="D625" s="240"/>
      <c r="E625" s="140" t="s">
        <v>335</v>
      </c>
      <c r="F625" s="240">
        <v>275.3</v>
      </c>
      <c r="G625" s="241" t="s">
        <v>230</v>
      </c>
      <c r="H625" s="127" t="str">
        <f>C624</f>
        <v>ED-48443</v>
      </c>
      <c r="I625" s="108"/>
      <c r="J625" s="108" t="s">
        <v>231</v>
      </c>
      <c r="K625" s="108"/>
      <c r="L625" s="108"/>
      <c r="M625" s="134"/>
      <c r="N625" s="147"/>
    </row>
    <row r="626" spans="1:14">
      <c r="A626" s="126"/>
      <c r="B626" s="434"/>
      <c r="C626" s="134"/>
      <c r="D626" s="240"/>
      <c r="E626" s="140"/>
      <c r="F626" s="240"/>
      <c r="G626" s="241"/>
      <c r="H626" s="127"/>
      <c r="I626" s="108"/>
      <c r="J626" s="108"/>
      <c r="K626" s="108"/>
      <c r="L626" s="108"/>
      <c r="M626" s="134"/>
      <c r="N626" s="147"/>
    </row>
    <row r="627" spans="1:14">
      <c r="A627" s="126"/>
      <c r="B627" s="434"/>
      <c r="C627" s="134"/>
      <c r="D627" s="333" t="s">
        <v>585</v>
      </c>
      <c r="E627" s="254">
        <v>47</v>
      </c>
      <c r="F627" s="255" t="s">
        <v>233</v>
      </c>
      <c r="G627" s="254">
        <v>0.5</v>
      </c>
      <c r="H627" s="255" t="s">
        <v>233</v>
      </c>
      <c r="I627" s="254">
        <v>0.1</v>
      </c>
      <c r="J627" s="255">
        <v>1</v>
      </c>
      <c r="K627" s="255">
        <v>1</v>
      </c>
      <c r="L627" s="270" t="s">
        <v>234</v>
      </c>
      <c r="M627" s="256">
        <f>ROUND(E627*G627*I627*J627*K627,2)</f>
        <v>2.35</v>
      </c>
      <c r="N627" s="242" t="str">
        <f>F624</f>
        <v>M3</v>
      </c>
    </row>
    <row r="628" spans="1:14">
      <c r="A628" s="126"/>
      <c r="B628" s="434"/>
      <c r="C628" s="134"/>
      <c r="D628" s="240"/>
      <c r="E628" s="140"/>
      <c r="F628" s="240"/>
      <c r="G628" s="241"/>
      <c r="H628" s="127"/>
      <c r="I628" s="108"/>
      <c r="J628" s="108"/>
      <c r="K628" s="108"/>
      <c r="L628" s="108"/>
      <c r="M628" s="134"/>
      <c r="N628" s="147"/>
    </row>
    <row r="629" spans="1:14" ht="25.5">
      <c r="A629" s="126"/>
      <c r="B629" s="245" t="s">
        <v>140</v>
      </c>
      <c r="C629" s="78">
        <v>96522</v>
      </c>
      <c r="D629" s="75" t="s">
        <v>441</v>
      </c>
      <c r="E629" s="76"/>
      <c r="F629" s="78" t="s">
        <v>264</v>
      </c>
      <c r="G629" s="107"/>
      <c r="H629" s="107"/>
      <c r="I629" s="107"/>
      <c r="J629" s="107"/>
      <c r="K629" s="107"/>
      <c r="L629" s="273"/>
      <c r="M629" s="239"/>
      <c r="N629" s="147"/>
    </row>
    <row r="630" spans="1:14">
      <c r="A630" s="126"/>
      <c r="B630" s="434"/>
      <c r="C630" s="134"/>
      <c r="D630" s="240"/>
      <c r="E630" s="140" t="s">
        <v>335</v>
      </c>
      <c r="F630" s="240">
        <v>153.06</v>
      </c>
      <c r="G630" s="241" t="s">
        <v>230</v>
      </c>
      <c r="H630" s="127">
        <f>C629</f>
        <v>96522</v>
      </c>
      <c r="I630" s="108"/>
      <c r="J630" s="277" t="s">
        <v>514</v>
      </c>
      <c r="K630" s="108"/>
      <c r="L630" s="108"/>
      <c r="M630" s="134"/>
      <c r="N630" s="147"/>
    </row>
    <row r="631" spans="1:14">
      <c r="A631" s="370"/>
      <c r="B631" s="440"/>
      <c r="C631" s="327"/>
      <c r="D631" s="337"/>
      <c r="E631" s="327"/>
      <c r="F631" s="327"/>
      <c r="G631" s="327"/>
      <c r="H631" s="326"/>
      <c r="I631" s="327"/>
      <c r="J631" s="327"/>
      <c r="K631" s="327"/>
      <c r="L631" s="327"/>
      <c r="M631" s="326"/>
      <c r="N631" s="328"/>
    </row>
    <row r="632" spans="1:14">
      <c r="A632" s="126"/>
      <c r="B632" s="434"/>
      <c r="C632" s="142"/>
      <c r="D632" s="136" t="s">
        <v>589</v>
      </c>
      <c r="E632" s="254">
        <v>90</v>
      </c>
      <c r="F632" s="255" t="s">
        <v>233</v>
      </c>
      <c r="G632" s="254">
        <v>0.4</v>
      </c>
      <c r="H632" s="255" t="s">
        <v>233</v>
      </c>
      <c r="I632" s="254">
        <v>0.6</v>
      </c>
      <c r="J632" s="255">
        <v>1</v>
      </c>
      <c r="K632" s="255">
        <v>1</v>
      </c>
      <c r="L632" s="270" t="s">
        <v>234</v>
      </c>
      <c r="M632" s="262">
        <f>ROUND(E632*G632*I632*J632*K632,2)</f>
        <v>21.6</v>
      </c>
      <c r="N632" s="258" t="str">
        <f>F629</f>
        <v>M3</v>
      </c>
    </row>
    <row r="633" spans="1:14">
      <c r="A633" s="371"/>
      <c r="B633" s="447"/>
      <c r="C633" s="338"/>
      <c r="D633" s="136" t="s">
        <v>590</v>
      </c>
      <c r="E633" s="254">
        <v>6</v>
      </c>
      <c r="F633" s="255" t="s">
        <v>233</v>
      </c>
      <c r="G633" s="254">
        <v>0.4</v>
      </c>
      <c r="H633" s="255" t="s">
        <v>233</v>
      </c>
      <c r="I633" s="254">
        <v>0.5</v>
      </c>
      <c r="J633" s="255">
        <v>1</v>
      </c>
      <c r="K633" s="255">
        <v>11</v>
      </c>
      <c r="L633" s="270" t="s">
        <v>234</v>
      </c>
      <c r="M633" s="262">
        <f>ROUND(E633*G633*I633*J633*K633,2)</f>
        <v>13.2</v>
      </c>
      <c r="N633" s="258" t="str">
        <f>$F$629</f>
        <v>M3</v>
      </c>
    </row>
    <row r="634" spans="1:14">
      <c r="A634" s="372"/>
      <c r="B634" s="448"/>
      <c r="C634" s="339"/>
      <c r="D634" s="136" t="s">
        <v>598</v>
      </c>
      <c r="E634" s="254">
        <v>1.4</v>
      </c>
      <c r="F634" s="255" t="s">
        <v>233</v>
      </c>
      <c r="G634" s="254">
        <v>1.4</v>
      </c>
      <c r="H634" s="255" t="s">
        <v>233</v>
      </c>
      <c r="I634" s="254">
        <v>0.6</v>
      </c>
      <c r="J634" s="255">
        <v>1</v>
      </c>
      <c r="K634" s="255">
        <v>8</v>
      </c>
      <c r="L634" s="270" t="s">
        <v>234</v>
      </c>
      <c r="M634" s="262">
        <f>ROUND(E634*G634*I634*J634*K634,2)</f>
        <v>9.41</v>
      </c>
      <c r="N634" s="258" t="str">
        <f>$F$629</f>
        <v>M3</v>
      </c>
    </row>
    <row r="635" spans="1:14">
      <c r="A635" s="372"/>
      <c r="B635" s="448"/>
      <c r="C635" s="339"/>
      <c r="D635" s="136"/>
      <c r="E635" s="142"/>
      <c r="F635" s="134"/>
      <c r="G635" s="142"/>
      <c r="H635" s="134"/>
      <c r="I635" s="142"/>
      <c r="J635" s="134"/>
      <c r="K635" s="134"/>
      <c r="L635" s="108"/>
      <c r="M635" s="149"/>
      <c r="N635" s="242"/>
    </row>
    <row r="636" spans="1:14">
      <c r="A636" s="372"/>
      <c r="B636" s="449"/>
      <c r="C636" s="340"/>
      <c r="D636" s="134"/>
      <c r="E636" s="142"/>
      <c r="F636" s="134"/>
      <c r="G636" s="142"/>
      <c r="H636" s="134"/>
      <c r="I636" s="142"/>
      <c r="J636" s="568" t="s">
        <v>263</v>
      </c>
      <c r="K636" s="568"/>
      <c r="L636" s="271" t="s">
        <v>234</v>
      </c>
      <c r="M636" s="256">
        <f>SUM(M632:M635)</f>
        <v>44.209999999999994</v>
      </c>
      <c r="N636" s="242" t="str">
        <f>$F$629</f>
        <v>M3</v>
      </c>
    </row>
    <row r="637" spans="1:14">
      <c r="A637" s="373"/>
      <c r="B637" s="450"/>
      <c r="C637" s="319"/>
      <c r="D637" s="320"/>
      <c r="E637" s="320"/>
      <c r="F637" s="320"/>
      <c r="G637" s="319"/>
      <c r="H637" s="321"/>
      <c r="I637" s="322"/>
      <c r="J637" s="322"/>
      <c r="K637" s="322"/>
      <c r="L637" s="323"/>
      <c r="M637" s="324"/>
      <c r="N637" s="325"/>
    </row>
    <row r="638" spans="1:14" ht="63.75">
      <c r="A638" s="126"/>
      <c r="B638" s="245" t="s">
        <v>144</v>
      </c>
      <c r="C638" s="78" t="s">
        <v>573</v>
      </c>
      <c r="D638" s="332" t="s">
        <v>572</v>
      </c>
      <c r="E638" s="76"/>
      <c r="F638" s="269" t="s">
        <v>574</v>
      </c>
      <c r="G638" s="107"/>
      <c r="H638" s="107"/>
      <c r="I638" s="107"/>
      <c r="J638" s="107"/>
      <c r="K638" s="107"/>
      <c r="L638" s="273"/>
      <c r="M638" s="239"/>
      <c r="N638" s="147"/>
    </row>
    <row r="639" spans="1:14">
      <c r="A639" s="126"/>
      <c r="B639" s="434"/>
      <c r="C639" s="134"/>
      <c r="D639" s="240"/>
      <c r="E639" s="316" t="s">
        <v>575</v>
      </c>
      <c r="F639" s="240">
        <v>292.77999999999997</v>
      </c>
      <c r="G639" s="241" t="s">
        <v>230</v>
      </c>
      <c r="H639" s="127" t="str">
        <f>C638</f>
        <v>ED-49878</v>
      </c>
      <c r="I639" s="108"/>
      <c r="J639" s="277" t="s">
        <v>568</v>
      </c>
      <c r="K639" s="108"/>
      <c r="L639" s="108"/>
      <c r="M639" s="134"/>
      <c r="N639" s="147"/>
    </row>
    <row r="640" spans="1:14">
      <c r="A640" s="126"/>
      <c r="B640" s="434"/>
      <c r="C640" s="108"/>
      <c r="D640" s="136"/>
      <c r="E640" s="108"/>
      <c r="F640" s="108"/>
      <c r="G640" s="108"/>
      <c r="H640" s="134"/>
      <c r="I640" s="108"/>
      <c r="J640" s="108"/>
      <c r="K640" s="108"/>
      <c r="L640" s="108"/>
      <c r="M640" s="134"/>
      <c r="N640" s="147"/>
    </row>
    <row r="641" spans="1:14">
      <c r="A641" s="126"/>
      <c r="B641" s="434"/>
      <c r="C641" s="142"/>
      <c r="D641" s="136" t="s">
        <v>596</v>
      </c>
      <c r="E641" s="254">
        <v>1</v>
      </c>
      <c r="F641" s="255" t="s">
        <v>233</v>
      </c>
      <c r="G641" s="254">
        <v>1</v>
      </c>
      <c r="H641" s="255" t="s">
        <v>233</v>
      </c>
      <c r="I641" s="254">
        <v>1</v>
      </c>
      <c r="J641" s="255">
        <v>1</v>
      </c>
      <c r="K641" s="255">
        <v>5</v>
      </c>
      <c r="L641" s="270" t="s">
        <v>234</v>
      </c>
      <c r="M641" s="256">
        <f>ROUND(E641*G641*I641*J641*K641,2)</f>
        <v>5</v>
      </c>
      <c r="N641" s="242" t="str">
        <f>F638</f>
        <v>UN</v>
      </c>
    </row>
    <row r="642" spans="1:14">
      <c r="A642" s="243"/>
      <c r="B642" s="442"/>
      <c r="D642" s="444"/>
      <c r="E642" s="102"/>
      <c r="F642" s="102"/>
      <c r="H642" s="443"/>
      <c r="I642" s="438"/>
      <c r="J642" s="438"/>
      <c r="K642" s="438"/>
      <c r="L642" s="439"/>
      <c r="M642" s="436"/>
      <c r="N642" s="246"/>
    </row>
    <row r="643" spans="1:14" ht="63.75">
      <c r="A643" s="126"/>
      <c r="B643" s="245" t="s">
        <v>591</v>
      </c>
      <c r="C643" s="269" t="s">
        <v>576</v>
      </c>
      <c r="D643" s="332" t="s">
        <v>577</v>
      </c>
      <c r="E643" s="76"/>
      <c r="F643" s="269" t="s">
        <v>574</v>
      </c>
      <c r="G643" s="107"/>
      <c r="H643" s="107"/>
      <c r="I643" s="107"/>
      <c r="J643" s="107"/>
      <c r="K643" s="107"/>
      <c r="L643" s="273"/>
      <c r="M643" s="239"/>
      <c r="N643" s="147"/>
    </row>
    <row r="644" spans="1:14">
      <c r="A644" s="126"/>
      <c r="B644" s="434"/>
      <c r="C644" s="134"/>
      <c r="D644" s="240"/>
      <c r="E644" s="316" t="s">
        <v>575</v>
      </c>
      <c r="F644" s="240">
        <v>448.61</v>
      </c>
      <c r="G644" s="241" t="s">
        <v>230</v>
      </c>
      <c r="H644" s="127" t="str">
        <f>C643</f>
        <v>ED-49882</v>
      </c>
      <c r="I644" s="108"/>
      <c r="J644" s="108" t="s">
        <v>231</v>
      </c>
      <c r="K644" s="108"/>
      <c r="L644" s="108"/>
      <c r="M644" s="134"/>
      <c r="N644" s="147"/>
    </row>
    <row r="645" spans="1:14">
      <c r="A645" s="126"/>
      <c r="B645" s="434"/>
      <c r="C645" s="108"/>
      <c r="D645" s="136"/>
      <c r="E645" s="108"/>
      <c r="F645" s="108"/>
      <c r="G645" s="108"/>
      <c r="H645" s="134"/>
      <c r="I645" s="108"/>
      <c r="J645" s="108"/>
      <c r="K645" s="108"/>
      <c r="L645" s="108"/>
      <c r="M645" s="134"/>
      <c r="N645" s="147"/>
    </row>
    <row r="646" spans="1:14">
      <c r="A646" s="126"/>
      <c r="B646" s="434"/>
      <c r="C646" s="142"/>
      <c r="D646" s="136" t="s">
        <v>596</v>
      </c>
      <c r="E646" s="254">
        <v>1</v>
      </c>
      <c r="F646" s="255" t="s">
        <v>233</v>
      </c>
      <c r="G646" s="254">
        <v>1</v>
      </c>
      <c r="H646" s="255" t="s">
        <v>233</v>
      </c>
      <c r="I646" s="254">
        <v>1</v>
      </c>
      <c r="J646" s="255">
        <v>1</v>
      </c>
      <c r="K646" s="255">
        <v>3</v>
      </c>
      <c r="L646" s="270" t="s">
        <v>234</v>
      </c>
      <c r="M646" s="256">
        <f>ROUND(E646*G646*I646*J646*K646,2)</f>
        <v>3</v>
      </c>
      <c r="N646" s="242" t="str">
        <f>F643</f>
        <v>UN</v>
      </c>
    </row>
    <row r="647" spans="1:14">
      <c r="A647" s="243"/>
      <c r="B647" s="243"/>
      <c r="N647" s="246"/>
    </row>
    <row r="648" spans="1:14" ht="25.5">
      <c r="A648" s="126"/>
      <c r="B648" s="245" t="s">
        <v>592</v>
      </c>
      <c r="C648" s="78" t="s">
        <v>291</v>
      </c>
      <c r="D648" s="331" t="s">
        <v>61</v>
      </c>
      <c r="E648" s="76"/>
      <c r="F648" s="78" t="s">
        <v>51</v>
      </c>
      <c r="G648" s="107"/>
      <c r="H648" s="107"/>
      <c r="I648" s="107"/>
      <c r="J648" s="107"/>
      <c r="K648" s="107"/>
      <c r="L648" s="273"/>
      <c r="M648" s="239"/>
      <c r="N648" s="147"/>
    </row>
    <row r="649" spans="1:14">
      <c r="A649" s="126"/>
      <c r="B649" s="434"/>
      <c r="C649" s="134"/>
      <c r="D649" s="240"/>
      <c r="E649" s="140" t="s">
        <v>421</v>
      </c>
      <c r="F649" s="240">
        <f>'COMP.05-CONDUTOR 150'!I27</f>
        <v>234.25</v>
      </c>
      <c r="G649" s="241" t="s">
        <v>230</v>
      </c>
      <c r="H649" s="127" t="str">
        <f>C648</f>
        <v>COMP.05</v>
      </c>
      <c r="I649" s="108"/>
      <c r="J649" s="108" t="s">
        <v>231</v>
      </c>
      <c r="K649" s="108"/>
      <c r="L649" s="108"/>
      <c r="M649" s="134"/>
      <c r="N649" s="147"/>
    </row>
    <row r="650" spans="1:14">
      <c r="A650" s="126"/>
      <c r="B650" s="434"/>
      <c r="C650" s="108"/>
      <c r="D650" s="136" t="s">
        <v>475</v>
      </c>
      <c r="E650" s="108"/>
      <c r="F650" s="108"/>
      <c r="G650" s="108"/>
      <c r="H650" s="134"/>
      <c r="I650" s="108"/>
      <c r="J650" s="108"/>
      <c r="K650" s="108"/>
      <c r="L650" s="108"/>
      <c r="M650" s="134"/>
      <c r="N650" s="147"/>
    </row>
    <row r="651" spans="1:14">
      <c r="A651" s="126"/>
      <c r="B651" s="434"/>
      <c r="C651" s="108"/>
      <c r="D651" s="136" t="s">
        <v>597</v>
      </c>
      <c r="E651" s="254">
        <v>6</v>
      </c>
      <c r="F651" s="255" t="s">
        <v>233</v>
      </c>
      <c r="G651" s="254">
        <v>1</v>
      </c>
      <c r="H651" s="255" t="s">
        <v>233</v>
      </c>
      <c r="I651" s="254">
        <v>1</v>
      </c>
      <c r="J651" s="255">
        <v>1</v>
      </c>
      <c r="K651" s="255">
        <v>11</v>
      </c>
      <c r="L651" s="270" t="s">
        <v>234</v>
      </c>
      <c r="M651" s="256">
        <f>ROUND(E651*G651*I651*J651*K651,2)</f>
        <v>66</v>
      </c>
      <c r="N651" s="242" t="str">
        <f>$F$629</f>
        <v>M3</v>
      </c>
    </row>
    <row r="652" spans="1:14">
      <c r="A652" s="243"/>
      <c r="B652" s="442"/>
      <c r="C652" s="142"/>
      <c r="D652" s="102"/>
      <c r="E652" s="102"/>
      <c r="F652" s="102"/>
      <c r="H652" s="443"/>
      <c r="I652" s="438"/>
      <c r="J652" s="438"/>
      <c r="K652" s="438"/>
      <c r="L652" s="439"/>
      <c r="M652" s="436"/>
      <c r="N652" s="246"/>
    </row>
    <row r="653" spans="1:14" ht="25.5">
      <c r="A653" s="126"/>
      <c r="B653" s="245" t="s">
        <v>593</v>
      </c>
      <c r="C653" s="334" t="s">
        <v>579</v>
      </c>
      <c r="D653" s="341" t="s">
        <v>578</v>
      </c>
      <c r="E653" s="76"/>
      <c r="F653" s="269" t="s">
        <v>51</v>
      </c>
      <c r="G653" s="107"/>
      <c r="H653" s="107"/>
      <c r="I653" s="107"/>
      <c r="J653" s="107"/>
      <c r="K653" s="107"/>
      <c r="L653" s="273"/>
      <c r="M653" s="239"/>
      <c r="N653" s="147"/>
    </row>
    <row r="654" spans="1:14">
      <c r="A654" s="126"/>
      <c r="B654" s="434"/>
      <c r="C654" s="134"/>
      <c r="D654" s="240"/>
      <c r="E654" s="316" t="s">
        <v>421</v>
      </c>
      <c r="F654" s="240">
        <v>287.23</v>
      </c>
      <c r="G654" s="241" t="s">
        <v>230</v>
      </c>
      <c r="H654" s="127" t="str">
        <f>C653</f>
        <v>ED-50109</v>
      </c>
      <c r="I654" s="108"/>
      <c r="J654" s="108" t="s">
        <v>231</v>
      </c>
      <c r="K654" s="108"/>
      <c r="L654" s="108"/>
      <c r="M654" s="134"/>
      <c r="N654" s="147"/>
    </row>
    <row r="655" spans="1:14">
      <c r="A655" s="126"/>
      <c r="B655" s="434"/>
      <c r="C655" s="108"/>
      <c r="D655" s="136"/>
      <c r="E655" s="108"/>
      <c r="F655" s="108"/>
      <c r="G655" s="108"/>
      <c r="H655" s="134"/>
      <c r="I655" s="108"/>
      <c r="J655" s="108"/>
      <c r="K655" s="108"/>
      <c r="L655" s="108"/>
      <c r="M655" s="134"/>
      <c r="N655" s="147"/>
    </row>
    <row r="656" spans="1:14">
      <c r="A656" s="126"/>
      <c r="B656" s="434"/>
      <c r="C656" s="142"/>
      <c r="D656" s="136" t="s">
        <v>599</v>
      </c>
      <c r="E656" s="254">
        <v>94</v>
      </c>
      <c r="F656" s="255" t="s">
        <v>233</v>
      </c>
      <c r="G656" s="254">
        <v>1</v>
      </c>
      <c r="H656" s="255" t="s">
        <v>233</v>
      </c>
      <c r="I656" s="254">
        <v>1</v>
      </c>
      <c r="J656" s="255">
        <v>1</v>
      </c>
      <c r="K656" s="255">
        <v>1</v>
      </c>
      <c r="L656" s="270" t="s">
        <v>234</v>
      </c>
      <c r="M656" s="256">
        <f>ROUND(E656*G656*I656*J656*K656,2)</f>
        <v>94</v>
      </c>
      <c r="N656" s="242" t="str">
        <f>F653</f>
        <v>M</v>
      </c>
    </row>
    <row r="657" spans="1:14">
      <c r="A657" s="243"/>
      <c r="B657" s="442"/>
      <c r="D657" s="102"/>
      <c r="E657" s="102"/>
      <c r="F657" s="102"/>
      <c r="H657" s="443"/>
      <c r="I657" s="438"/>
      <c r="J657" s="438"/>
      <c r="K657" s="438"/>
      <c r="L657" s="439"/>
      <c r="M657" s="436"/>
      <c r="N657" s="246"/>
    </row>
    <row r="658" spans="1:14" ht="25.5">
      <c r="A658" s="126"/>
      <c r="B658" s="245" t="s">
        <v>594</v>
      </c>
      <c r="C658" s="336" t="s">
        <v>581</v>
      </c>
      <c r="D658" s="341" t="s">
        <v>580</v>
      </c>
      <c r="E658" s="76"/>
      <c r="F658" s="269" t="s">
        <v>264</v>
      </c>
      <c r="G658" s="107"/>
      <c r="H658" s="107"/>
      <c r="I658" s="107"/>
      <c r="J658" s="107"/>
      <c r="K658" s="107"/>
      <c r="L658" s="273"/>
      <c r="M658" s="239"/>
      <c r="N658" s="147"/>
    </row>
    <row r="659" spans="1:14">
      <c r="A659" s="126"/>
      <c r="B659" s="434"/>
      <c r="C659" s="134"/>
      <c r="D659" s="240"/>
      <c r="E659" s="316" t="s">
        <v>335</v>
      </c>
      <c r="F659" s="240">
        <v>48.38</v>
      </c>
      <c r="G659" s="241" t="s">
        <v>230</v>
      </c>
      <c r="H659" s="127" t="str">
        <f>C658</f>
        <v>ED-51121</v>
      </c>
      <c r="I659" s="108"/>
      <c r="J659" s="108" t="s">
        <v>231</v>
      </c>
      <c r="K659" s="108"/>
      <c r="L659" s="108"/>
      <c r="M659" s="134"/>
      <c r="N659" s="147"/>
    </row>
    <row r="660" spans="1:14">
      <c r="A660" s="126"/>
      <c r="B660" s="434"/>
      <c r="C660" s="108"/>
      <c r="D660" s="136"/>
      <c r="E660" s="108"/>
      <c r="F660" s="108"/>
      <c r="G660" s="108"/>
      <c r="H660" s="134"/>
      <c r="I660" s="108"/>
      <c r="J660" s="108"/>
      <c r="K660" s="108"/>
      <c r="L660" s="108"/>
      <c r="M660" s="134"/>
      <c r="N660" s="147"/>
    </row>
    <row r="661" spans="1:14">
      <c r="A661" s="126"/>
      <c r="B661" s="434"/>
      <c r="C661" s="142"/>
      <c r="D661" s="136" t="s">
        <v>589</v>
      </c>
      <c r="E661" s="254">
        <v>90</v>
      </c>
      <c r="F661" s="255" t="s">
        <v>233</v>
      </c>
      <c r="G661" s="254">
        <v>0.4</v>
      </c>
      <c r="H661" s="255" t="s">
        <v>233</v>
      </c>
      <c r="I661" s="254">
        <v>0.6</v>
      </c>
      <c r="J661" s="255">
        <v>1</v>
      </c>
      <c r="K661" s="255">
        <v>1</v>
      </c>
      <c r="L661" s="270" t="s">
        <v>234</v>
      </c>
      <c r="M661" s="262">
        <f>ROUND(E661*G661*I661*J661*K661,2)</f>
        <v>21.6</v>
      </c>
      <c r="N661" s="258" t="str">
        <f>F658</f>
        <v>M3</v>
      </c>
    </row>
    <row r="662" spans="1:14">
      <c r="A662" s="126"/>
      <c r="B662" s="434"/>
      <c r="C662" s="142"/>
      <c r="D662" s="136" t="s">
        <v>590</v>
      </c>
      <c r="E662" s="254">
        <v>6</v>
      </c>
      <c r="F662" s="255" t="s">
        <v>233</v>
      </c>
      <c r="G662" s="254">
        <v>0.4</v>
      </c>
      <c r="H662" s="255" t="s">
        <v>233</v>
      </c>
      <c r="I662" s="254">
        <v>0.5</v>
      </c>
      <c r="J662" s="255">
        <v>1</v>
      </c>
      <c r="K662" s="255">
        <v>11</v>
      </c>
      <c r="L662" s="270" t="s">
        <v>234</v>
      </c>
      <c r="M662" s="262">
        <f>ROUND(E662*G662*I662*J662*K662,2)</f>
        <v>13.2</v>
      </c>
      <c r="N662" s="258" t="str">
        <f>$F$629</f>
        <v>M3</v>
      </c>
    </row>
    <row r="663" spans="1:14">
      <c r="A663" s="126"/>
      <c r="B663" s="434"/>
      <c r="C663" s="239"/>
      <c r="D663" s="136" t="s">
        <v>598</v>
      </c>
      <c r="E663" s="254">
        <v>1.4</v>
      </c>
      <c r="F663" s="255" t="s">
        <v>233</v>
      </c>
      <c r="G663" s="254">
        <v>1.4</v>
      </c>
      <c r="H663" s="255" t="s">
        <v>233</v>
      </c>
      <c r="I663" s="254">
        <v>0.6</v>
      </c>
      <c r="J663" s="255">
        <v>1</v>
      </c>
      <c r="K663" s="255">
        <v>8</v>
      </c>
      <c r="L663" s="270" t="s">
        <v>234</v>
      </c>
      <c r="M663" s="262">
        <f>ROUND(E663*G663*I663*J663*K663,2)</f>
        <v>9.41</v>
      </c>
      <c r="N663" s="258" t="str">
        <f>$F$629</f>
        <v>M3</v>
      </c>
    </row>
    <row r="664" spans="1:14">
      <c r="A664" s="243"/>
      <c r="B664" s="442"/>
      <c r="D664" s="136"/>
      <c r="E664" s="142"/>
      <c r="F664" s="134"/>
      <c r="G664" s="142"/>
      <c r="H664" s="134"/>
      <c r="I664" s="142"/>
      <c r="J664" s="134"/>
      <c r="K664" s="134"/>
      <c r="L664" s="108"/>
      <c r="M664" s="149"/>
      <c r="N664" s="242"/>
    </row>
    <row r="665" spans="1:14">
      <c r="A665" s="126"/>
      <c r="B665" s="434"/>
      <c r="C665" s="142"/>
      <c r="D665" s="134"/>
      <c r="E665" s="142"/>
      <c r="F665" s="134"/>
      <c r="G665" s="142"/>
      <c r="H665" s="134"/>
      <c r="I665" s="142"/>
      <c r="J665" s="568" t="s">
        <v>263</v>
      </c>
      <c r="K665" s="568"/>
      <c r="L665" s="271" t="s">
        <v>234</v>
      </c>
      <c r="M665" s="256">
        <f>SUM(M661:M664)</f>
        <v>44.209999999999994</v>
      </c>
      <c r="N665" s="242" t="str">
        <f>$F$629</f>
        <v>M3</v>
      </c>
    </row>
    <row r="666" spans="1:14">
      <c r="A666" s="126"/>
      <c r="B666" s="434"/>
      <c r="C666" s="436"/>
      <c r="D666" s="437"/>
      <c r="E666" s="436"/>
      <c r="F666" s="436"/>
      <c r="G666" s="438"/>
      <c r="H666" s="438"/>
      <c r="I666" s="438"/>
      <c r="J666" s="438"/>
      <c r="K666" s="438"/>
      <c r="L666" s="439"/>
      <c r="M666" s="436"/>
      <c r="N666" s="147"/>
    </row>
    <row r="667" spans="1:14" ht="38.25">
      <c r="A667" s="126"/>
      <c r="B667" s="245" t="s">
        <v>595</v>
      </c>
      <c r="C667" s="78" t="s">
        <v>583</v>
      </c>
      <c r="D667" s="332" t="s">
        <v>582</v>
      </c>
      <c r="E667" s="76"/>
      <c r="F667" s="78" t="s">
        <v>37</v>
      </c>
      <c r="G667" s="107"/>
      <c r="H667" s="107"/>
      <c r="I667" s="107"/>
      <c r="J667" s="107"/>
      <c r="K667" s="107"/>
      <c r="L667" s="273"/>
      <c r="M667" s="239"/>
      <c r="N667" s="147"/>
    </row>
    <row r="668" spans="1:14">
      <c r="A668" s="126"/>
      <c r="B668" s="434"/>
      <c r="C668" s="134"/>
      <c r="D668" s="240"/>
      <c r="E668" s="140" t="s">
        <v>229</v>
      </c>
      <c r="F668" s="240">
        <v>89.89</v>
      </c>
      <c r="G668" s="241" t="s">
        <v>230</v>
      </c>
      <c r="H668" s="127" t="str">
        <f>C667</f>
        <v>ED-50551</v>
      </c>
      <c r="I668" s="108"/>
      <c r="J668" s="108" t="s">
        <v>231</v>
      </c>
      <c r="K668" s="108"/>
      <c r="L668" s="108"/>
      <c r="M668" s="134"/>
      <c r="N668" s="147"/>
    </row>
    <row r="669" spans="1:14">
      <c r="A669" s="126"/>
      <c r="B669" s="434"/>
      <c r="C669" s="108"/>
      <c r="D669" s="136"/>
      <c r="E669" s="108"/>
      <c r="F669" s="108"/>
      <c r="G669" s="108"/>
      <c r="H669" s="134"/>
      <c r="I669" s="108"/>
      <c r="J669" s="108"/>
      <c r="K669" s="108"/>
      <c r="L669" s="108"/>
      <c r="M669" s="134"/>
      <c r="N669" s="147"/>
    </row>
    <row r="670" spans="1:14">
      <c r="A670" s="126"/>
      <c r="B670" s="434"/>
      <c r="C670" s="142"/>
      <c r="D670" s="136" t="s">
        <v>589</v>
      </c>
      <c r="E670" s="254">
        <v>90</v>
      </c>
      <c r="F670" s="255" t="s">
        <v>233</v>
      </c>
      <c r="G670" s="254">
        <v>1</v>
      </c>
      <c r="H670" s="255" t="s">
        <v>233</v>
      </c>
      <c r="I670" s="254">
        <v>1</v>
      </c>
      <c r="J670" s="255">
        <v>1</v>
      </c>
      <c r="K670" s="255">
        <v>1</v>
      </c>
      <c r="L670" s="270" t="s">
        <v>234</v>
      </c>
      <c r="M670" s="262">
        <f>ROUND(E670*G670*I670*J670*K670,2)</f>
        <v>90</v>
      </c>
      <c r="N670" s="258" t="str">
        <f>$F$667</f>
        <v>M2</v>
      </c>
    </row>
    <row r="671" spans="1:14">
      <c r="A671" s="126"/>
      <c r="B671" s="434"/>
      <c r="C671" s="142"/>
      <c r="D671" s="136" t="s">
        <v>590</v>
      </c>
      <c r="E671" s="254">
        <v>6</v>
      </c>
      <c r="F671" s="255" t="s">
        <v>233</v>
      </c>
      <c r="G671" s="254">
        <v>1</v>
      </c>
      <c r="H671" s="255" t="s">
        <v>233</v>
      </c>
      <c r="I671" s="254">
        <v>1</v>
      </c>
      <c r="J671" s="255">
        <v>1</v>
      </c>
      <c r="K671" s="255">
        <v>11</v>
      </c>
      <c r="L671" s="270" t="s">
        <v>234</v>
      </c>
      <c r="M671" s="262">
        <f>ROUND(E671*G671*I671*J671*K671,2)</f>
        <v>66</v>
      </c>
      <c r="N671" s="258" t="str">
        <f t="shared" ref="N671:N674" si="18">$F$667</f>
        <v>M2</v>
      </c>
    </row>
    <row r="672" spans="1:14">
      <c r="A672" s="126"/>
      <c r="B672" s="434"/>
      <c r="C672" s="142"/>
      <c r="D672" s="136" t="s">
        <v>598</v>
      </c>
      <c r="E672" s="254">
        <v>1.4</v>
      </c>
      <c r="F672" s="255" t="s">
        <v>233</v>
      </c>
      <c r="G672" s="254">
        <v>1</v>
      </c>
      <c r="H672" s="255" t="s">
        <v>233</v>
      </c>
      <c r="I672" s="254">
        <v>1</v>
      </c>
      <c r="J672" s="255">
        <v>1</v>
      </c>
      <c r="K672" s="255">
        <v>8</v>
      </c>
      <c r="L672" s="270" t="s">
        <v>234</v>
      </c>
      <c r="M672" s="262">
        <f>ROUND(E672*G672*I672*J672*K672,2)</f>
        <v>11.2</v>
      </c>
      <c r="N672" s="258" t="str">
        <f t="shared" si="18"/>
        <v>M2</v>
      </c>
    </row>
    <row r="673" spans="1:14">
      <c r="A673" s="126"/>
      <c r="B673" s="434"/>
      <c r="C673" s="142"/>
      <c r="D673" s="136"/>
      <c r="E673" s="142"/>
      <c r="F673" s="134"/>
      <c r="G673" s="142"/>
      <c r="H673" s="134"/>
      <c r="I673" s="142"/>
      <c r="J673" s="134"/>
      <c r="K673" s="134"/>
      <c r="L673" s="108"/>
      <c r="M673" s="149"/>
      <c r="N673" s="242"/>
    </row>
    <row r="674" spans="1:14">
      <c r="A674" s="126"/>
      <c r="B674" s="434"/>
      <c r="C674" s="142"/>
      <c r="D674" s="134"/>
      <c r="E674" s="142"/>
      <c r="F674" s="134"/>
      <c r="G674" s="142"/>
      <c r="H674" s="134"/>
      <c r="I674" s="142"/>
      <c r="J674" s="568" t="s">
        <v>263</v>
      </c>
      <c r="K674" s="568"/>
      <c r="L674" s="271" t="s">
        <v>234</v>
      </c>
      <c r="M674" s="256">
        <f>SUM(M670:M673)</f>
        <v>167.2</v>
      </c>
      <c r="N674" s="242" t="str">
        <f t="shared" si="18"/>
        <v>M2</v>
      </c>
    </row>
    <row r="675" spans="1:14">
      <c r="A675" s="243"/>
      <c r="B675" s="442"/>
      <c r="D675" s="102"/>
      <c r="E675" s="102"/>
      <c r="F675" s="102"/>
      <c r="H675" s="443"/>
      <c r="I675" s="438"/>
      <c r="J675" s="438"/>
      <c r="K675" s="438"/>
      <c r="L675" s="439"/>
      <c r="M675" s="436"/>
      <c r="N675" s="246"/>
    </row>
    <row r="676" spans="1:14">
      <c r="A676" s="126"/>
      <c r="B676" s="84">
        <v>7</v>
      </c>
      <c r="C676" s="85"/>
      <c r="D676" s="79" t="s">
        <v>452</v>
      </c>
      <c r="E676" s="79"/>
      <c r="F676" s="79"/>
      <c r="G676" s="108"/>
      <c r="H676" s="238"/>
      <c r="I676" s="107"/>
      <c r="J676" s="107"/>
      <c r="K676" s="107"/>
      <c r="L676" s="273"/>
      <c r="M676" s="239"/>
      <c r="N676" s="147"/>
    </row>
    <row r="677" spans="1:14">
      <c r="A677" s="243"/>
      <c r="B677" s="243"/>
      <c r="N677" s="246"/>
    </row>
    <row r="678" spans="1:14" ht="25.5">
      <c r="A678" s="126"/>
      <c r="B678" s="245" t="s">
        <v>138</v>
      </c>
      <c r="C678" s="269" t="s">
        <v>333</v>
      </c>
      <c r="D678" s="75" t="s">
        <v>334</v>
      </c>
      <c r="E678" s="76"/>
      <c r="F678" s="78" t="s">
        <v>264</v>
      </c>
      <c r="G678" s="107"/>
      <c r="H678" s="107"/>
      <c r="I678" s="107"/>
      <c r="J678" s="107"/>
      <c r="K678" s="107"/>
      <c r="L678" s="273"/>
      <c r="M678" s="239"/>
      <c r="N678" s="147"/>
    </row>
    <row r="679" spans="1:14">
      <c r="A679" s="126"/>
      <c r="B679" s="434"/>
      <c r="C679" s="134"/>
      <c r="D679" s="240"/>
      <c r="E679" s="140" t="s">
        <v>335</v>
      </c>
      <c r="F679" s="240">
        <v>45.32</v>
      </c>
      <c r="G679" s="241" t="s">
        <v>230</v>
      </c>
      <c r="H679" s="127" t="str">
        <f>C678</f>
        <v>ED-51131</v>
      </c>
      <c r="I679" s="108"/>
      <c r="J679" s="108" t="s">
        <v>231</v>
      </c>
      <c r="K679" s="108"/>
      <c r="L679" s="108"/>
      <c r="M679" s="134"/>
      <c r="N679" s="147"/>
    </row>
    <row r="680" spans="1:14">
      <c r="A680" s="126"/>
      <c r="B680" s="434"/>
      <c r="C680" s="108"/>
      <c r="D680" s="136"/>
      <c r="E680" s="108"/>
      <c r="F680" s="108"/>
      <c r="G680" s="108"/>
      <c r="H680" s="134"/>
      <c r="I680" s="108"/>
      <c r="J680" s="108"/>
      <c r="K680" s="108"/>
      <c r="L680" s="108"/>
      <c r="M680" s="134"/>
      <c r="N680" s="147"/>
    </row>
    <row r="681" spans="1:14">
      <c r="A681" s="126"/>
      <c r="B681" s="434"/>
      <c r="C681" s="142"/>
      <c r="D681" s="136" t="s">
        <v>601</v>
      </c>
      <c r="E681" s="329">
        <f>M122+M317+M322+M572+M580</f>
        <v>1069.1100000000001</v>
      </c>
      <c r="F681" s="255" t="s">
        <v>233</v>
      </c>
      <c r="G681" s="254">
        <v>0.08</v>
      </c>
      <c r="H681" s="255" t="s">
        <v>233</v>
      </c>
      <c r="I681" s="254">
        <v>1</v>
      </c>
      <c r="J681" s="255">
        <v>1</v>
      </c>
      <c r="K681" s="255">
        <v>1</v>
      </c>
      <c r="L681" s="270" t="s">
        <v>234</v>
      </c>
      <c r="M681" s="257">
        <f t="shared" ref="M681:M683" si="19">ROUND(E681*G681*I681*J681*K681,2)</f>
        <v>85.53</v>
      </c>
      <c r="N681" s="147" t="str">
        <f>F678</f>
        <v>M3</v>
      </c>
    </row>
    <row r="682" spans="1:14">
      <c r="A682" s="126"/>
      <c r="B682" s="434"/>
      <c r="C682" s="142"/>
      <c r="D682" s="136" t="s">
        <v>602</v>
      </c>
      <c r="E682" s="254">
        <f>M114+M109+M312+M302</f>
        <v>324</v>
      </c>
      <c r="F682" s="255" t="s">
        <v>233</v>
      </c>
      <c r="G682" s="254">
        <v>0.12</v>
      </c>
      <c r="H682" s="255" t="s">
        <v>233</v>
      </c>
      <c r="I682" s="254">
        <v>0.12</v>
      </c>
      <c r="J682" s="255">
        <v>1</v>
      </c>
      <c r="K682" s="255">
        <v>1</v>
      </c>
      <c r="L682" s="270" t="s">
        <v>234</v>
      </c>
      <c r="M682" s="257">
        <f t="shared" si="19"/>
        <v>4.67</v>
      </c>
      <c r="N682" s="147" t="str">
        <f>F678</f>
        <v>M3</v>
      </c>
    </row>
    <row r="683" spans="1:14">
      <c r="A683" s="126"/>
      <c r="B683" s="434"/>
      <c r="C683" s="142"/>
      <c r="D683" s="136" t="s">
        <v>603</v>
      </c>
      <c r="E683" s="254">
        <f>M131+M262+M417+M620+M627</f>
        <v>50.65</v>
      </c>
      <c r="F683" s="255" t="s">
        <v>233</v>
      </c>
      <c r="G683" s="254">
        <v>1.3</v>
      </c>
      <c r="H683" s="255" t="s">
        <v>233</v>
      </c>
      <c r="I683" s="254">
        <v>1</v>
      </c>
      <c r="J683" s="255">
        <v>1</v>
      </c>
      <c r="K683" s="255">
        <v>1</v>
      </c>
      <c r="L683" s="270" t="s">
        <v>234</v>
      </c>
      <c r="M683" s="257">
        <f t="shared" si="19"/>
        <v>65.849999999999994</v>
      </c>
      <c r="N683" s="147" t="str">
        <f>F678</f>
        <v>M3</v>
      </c>
    </row>
    <row r="684" spans="1:14">
      <c r="A684" s="126"/>
      <c r="B684" s="434"/>
      <c r="C684" s="142"/>
      <c r="D684" s="333" t="s">
        <v>604</v>
      </c>
      <c r="E684" s="259">
        <f>M141+M424+M636</f>
        <v>56.69</v>
      </c>
      <c r="F684" s="260" t="s">
        <v>233</v>
      </c>
      <c r="G684" s="254">
        <v>1.25</v>
      </c>
      <c r="H684" s="260" t="s">
        <v>233</v>
      </c>
      <c r="I684" s="254">
        <v>1</v>
      </c>
      <c r="J684" s="255">
        <v>1</v>
      </c>
      <c r="K684" s="260">
        <v>1</v>
      </c>
      <c r="L684" s="274" t="s">
        <v>234</v>
      </c>
      <c r="M684" s="263">
        <f t="shared" ref="M684" si="20">ROUND(E684*G684*I684*J684*K684,2)</f>
        <v>70.86</v>
      </c>
      <c r="N684" s="249" t="str">
        <f>F678</f>
        <v>M3</v>
      </c>
    </row>
    <row r="685" spans="1:14">
      <c r="A685" s="126"/>
      <c r="B685" s="434"/>
      <c r="C685" s="142"/>
      <c r="D685" s="136"/>
      <c r="E685" s="142"/>
      <c r="F685" s="134"/>
      <c r="G685" s="142"/>
      <c r="H685" s="134"/>
      <c r="I685" s="142"/>
      <c r="J685" s="134"/>
      <c r="K685" s="134"/>
      <c r="L685" s="108"/>
      <c r="M685" s="247"/>
      <c r="N685" s="147"/>
    </row>
    <row r="686" spans="1:14">
      <c r="A686" s="126"/>
      <c r="B686" s="434"/>
      <c r="C686" s="108"/>
      <c r="D686" s="136"/>
      <c r="E686" s="108"/>
      <c r="F686" s="108"/>
      <c r="G686" s="108"/>
      <c r="H686" s="134"/>
      <c r="I686" s="108"/>
      <c r="J686" s="568" t="s">
        <v>263</v>
      </c>
      <c r="K686" s="568"/>
      <c r="L686" s="271" t="s">
        <v>234</v>
      </c>
      <c r="M686" s="256">
        <f>SUM(M681:M685)</f>
        <v>226.91000000000003</v>
      </c>
      <c r="N686" s="242" t="str">
        <f>F678</f>
        <v>M3</v>
      </c>
    </row>
    <row r="687" spans="1:14">
      <c r="A687" s="126"/>
      <c r="B687" s="434"/>
      <c r="C687" s="108"/>
      <c r="D687" s="136"/>
      <c r="E687" s="108"/>
      <c r="F687" s="108"/>
      <c r="G687" s="108"/>
      <c r="H687" s="134"/>
      <c r="I687" s="108"/>
      <c r="J687" s="108"/>
      <c r="K687" s="108"/>
      <c r="L687" s="108"/>
      <c r="M687" s="134"/>
      <c r="N687" s="147"/>
    </row>
    <row r="688" spans="1:14" ht="38.25">
      <c r="A688" s="126"/>
      <c r="B688" s="245" t="s">
        <v>142</v>
      </c>
      <c r="C688" s="269" t="s">
        <v>336</v>
      </c>
      <c r="D688" s="75" t="s">
        <v>337</v>
      </c>
      <c r="E688" s="76"/>
      <c r="F688" s="78" t="s">
        <v>338</v>
      </c>
      <c r="G688" s="107"/>
      <c r="H688" s="107"/>
      <c r="I688" s="107"/>
      <c r="J688" s="107"/>
      <c r="K688" s="107"/>
      <c r="L688" s="273"/>
      <c r="M688" s="239"/>
      <c r="N688" s="147"/>
    </row>
    <row r="689" spans="1:14">
      <c r="A689" s="126"/>
      <c r="B689" s="434"/>
      <c r="C689" s="134"/>
      <c r="D689" s="240"/>
      <c r="E689" s="140" t="s">
        <v>523</v>
      </c>
      <c r="F689" s="240">
        <v>2.1</v>
      </c>
      <c r="G689" s="241" t="s">
        <v>230</v>
      </c>
      <c r="H689" s="127" t="str">
        <f>C688</f>
        <v>ED-29232</v>
      </c>
      <c r="I689" s="108"/>
      <c r="J689" s="108" t="s">
        <v>231</v>
      </c>
      <c r="K689" s="108"/>
      <c r="L689" s="108"/>
      <c r="M689" s="134"/>
      <c r="N689" s="147"/>
    </row>
    <row r="690" spans="1:14">
      <c r="A690" s="126"/>
      <c r="B690" s="434"/>
      <c r="C690" s="108"/>
      <c r="D690" s="136"/>
      <c r="E690" s="108"/>
      <c r="F690" s="108"/>
      <c r="G690" s="108"/>
      <c r="H690" s="134"/>
      <c r="I690" s="108"/>
      <c r="J690" s="108"/>
      <c r="K690" s="108"/>
      <c r="L690" s="108"/>
      <c r="M690" s="134"/>
      <c r="N690" s="147"/>
    </row>
    <row r="691" spans="1:14">
      <c r="A691" s="126"/>
      <c r="B691" s="434"/>
      <c r="C691" s="142"/>
      <c r="D691" s="136" t="s">
        <v>339</v>
      </c>
      <c r="E691" s="254">
        <f>M686</f>
        <v>226.91000000000003</v>
      </c>
      <c r="F691" s="255" t="s">
        <v>233</v>
      </c>
      <c r="G691" s="254">
        <v>12</v>
      </c>
      <c r="H691" s="255" t="s">
        <v>233</v>
      </c>
      <c r="I691" s="254">
        <v>1</v>
      </c>
      <c r="J691" s="255">
        <v>1</v>
      </c>
      <c r="K691" s="255">
        <v>1</v>
      </c>
      <c r="L691" s="270" t="s">
        <v>234</v>
      </c>
      <c r="M691" s="272">
        <f>ROUND(E691*G691*I691*J691*K691,2)</f>
        <v>2722.92</v>
      </c>
      <c r="N691" s="242" t="str">
        <f>F688</f>
        <v>M3xKM</v>
      </c>
    </row>
    <row r="692" spans="1:14" ht="13.5" thickBot="1">
      <c r="A692" s="250"/>
      <c r="B692" s="250"/>
      <c r="C692" s="118"/>
      <c r="D692" s="118"/>
      <c r="E692" s="118"/>
      <c r="F692" s="118"/>
      <c r="G692" s="118"/>
      <c r="H692" s="251"/>
      <c r="I692" s="118"/>
      <c r="J692" s="118"/>
      <c r="K692" s="118"/>
      <c r="L692" s="118"/>
      <c r="M692" s="251"/>
      <c r="N692" s="252"/>
    </row>
  </sheetData>
  <mergeCells count="31">
    <mergeCell ref="J519:K519"/>
    <mergeCell ref="J388:K388"/>
    <mergeCell ref="J396:K396"/>
    <mergeCell ref="J404:K404"/>
    <mergeCell ref="J412:K412"/>
    <mergeCell ref="J486:K486"/>
    <mergeCell ref="J445:K445"/>
    <mergeCell ref="J477:K477"/>
    <mergeCell ref="J502:K502"/>
    <mergeCell ref="J686:K686"/>
    <mergeCell ref="J572:K572"/>
    <mergeCell ref="J580:K580"/>
    <mergeCell ref="J613:K613"/>
    <mergeCell ref="J527:K527"/>
    <mergeCell ref="J543:K543"/>
    <mergeCell ref="J665:K665"/>
    <mergeCell ref="J674:K674"/>
    <mergeCell ref="J592:K592"/>
    <mergeCell ref="J600:K600"/>
    <mergeCell ref="J636:K636"/>
    <mergeCell ref="J122:K122"/>
    <mergeCell ref="J149:K149"/>
    <mergeCell ref="J194:K194"/>
    <mergeCell ref="J179:K179"/>
    <mergeCell ref="J158:K158"/>
    <mergeCell ref="J210:K210"/>
    <mergeCell ref="J218:K218"/>
    <mergeCell ref="J295:K295"/>
    <mergeCell ref="J377:K377"/>
    <mergeCell ref="J361:K361"/>
    <mergeCell ref="J369:K369"/>
  </mergeCells>
  <pageMargins left="0.25" right="0.25" top="0.75" bottom="0.75" header="0.3" footer="0.3"/>
  <pageSetup paperSize="9" scale="75" orientation="landscape" r:id="rId1"/>
  <headerFooter alignWithMargins="0">
    <oddFooter>&amp;R&amp;P/&amp;N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32"/>
  <sheetViews>
    <sheetView tabSelected="1" view="pageBreakPreview" zoomScale="97" zoomScaleNormal="90" zoomScaleSheetLayoutView="97" workbookViewId="0">
      <pane ySplit="6" topLeftCell="A7" activePane="bottomLeft" state="frozen"/>
      <selection pane="bottomLeft" activeCell="C8" sqref="C8"/>
    </sheetView>
  </sheetViews>
  <sheetFormatPr defaultColWidth="9.140625" defaultRowHeight="12.75"/>
  <cols>
    <col min="1" max="1" width="6.85546875" customWidth="1"/>
    <col min="2" max="2" width="12" customWidth="1"/>
    <col min="3" max="3" width="78" customWidth="1"/>
    <col min="4" max="4" width="15.5703125" customWidth="1"/>
    <col min="5" max="5" width="8.140625" customWidth="1"/>
    <col min="6" max="6" width="10.85546875"/>
    <col min="7" max="7" width="15.28515625" customWidth="1"/>
    <col min="8" max="8" width="12.7109375" customWidth="1"/>
    <col min="9" max="9" width="14" customWidth="1"/>
    <col min="10" max="10" width="3.85546875" customWidth="1"/>
    <col min="11" max="11" width="6.42578125" style="44" customWidth="1"/>
    <col min="12" max="12" width="15.140625" customWidth="1"/>
    <col min="13" max="13" width="12.85546875" customWidth="1"/>
    <col min="14" max="14" width="12.7109375" customWidth="1"/>
    <col min="15" max="15" width="10.42578125" customWidth="1"/>
    <col min="16" max="16" width="10" customWidth="1"/>
    <col min="17" max="17" width="5.7109375" customWidth="1"/>
    <col min="18" max="18" width="5.5703125" customWidth="1"/>
    <col min="19" max="19" width="14.85546875" customWidth="1"/>
    <col min="20" max="20" width="8.42578125" customWidth="1"/>
    <col min="21" max="21" width="6" customWidth="1"/>
    <col min="22" max="22" width="5.85546875" customWidth="1"/>
  </cols>
  <sheetData>
    <row r="1" spans="1:21" ht="15" customHeight="1">
      <c r="A1" s="45" t="s">
        <v>629</v>
      </c>
      <c r="B1" s="46"/>
      <c r="C1" s="47" t="s">
        <v>340</v>
      </c>
      <c r="D1" s="48"/>
      <c r="E1" s="49" t="s">
        <v>341</v>
      </c>
      <c r="F1" s="50">
        <v>45763</v>
      </c>
      <c r="G1" s="51"/>
      <c r="H1" s="52"/>
      <c r="I1" s="94"/>
      <c r="M1" s="54"/>
    </row>
    <row r="2" spans="1:21">
      <c r="A2" s="53" t="s">
        <v>77</v>
      </c>
      <c r="B2" s="54" t="s">
        <v>630</v>
      </c>
      <c r="C2" s="55"/>
      <c r="D2" s="56"/>
      <c r="E2" s="56"/>
      <c r="F2" s="57"/>
      <c r="G2" s="58"/>
      <c r="H2" s="44"/>
      <c r="I2" s="95"/>
      <c r="K2" s="96"/>
      <c r="L2" s="60"/>
    </row>
    <row r="3" spans="1:21">
      <c r="A3" s="59"/>
      <c r="B3" s="54"/>
      <c r="C3" s="60"/>
      <c r="D3" s="61" t="s">
        <v>624</v>
      </c>
      <c r="E3" s="62">
        <v>0.24510000000000001</v>
      </c>
      <c r="F3" s="62"/>
      <c r="G3" s="58"/>
      <c r="H3" s="44"/>
      <c r="I3" s="95"/>
    </row>
    <row r="4" spans="1:21">
      <c r="A4" s="63" t="s">
        <v>633</v>
      </c>
      <c r="B4" s="64"/>
      <c r="C4" s="64"/>
      <c r="D4" s="61" t="s">
        <v>623</v>
      </c>
      <c r="E4" s="62">
        <v>0.2198</v>
      </c>
      <c r="G4" s="58"/>
      <c r="H4" s="44"/>
      <c r="I4" s="95"/>
      <c r="K4" s="96"/>
      <c r="L4" s="60"/>
      <c r="M4" s="60"/>
      <c r="R4" s="96"/>
      <c r="S4" s="102"/>
      <c r="T4" s="44"/>
    </row>
    <row r="5" spans="1:21">
      <c r="A5" s="65"/>
      <c r="B5" s="66"/>
      <c r="C5" s="67" t="s">
        <v>342</v>
      </c>
      <c r="D5" s="68">
        <f>D113</f>
        <v>1527612.2635890001</v>
      </c>
      <c r="E5" s="68"/>
      <c r="F5" s="69"/>
      <c r="G5" s="70" t="s">
        <v>343</v>
      </c>
      <c r="H5" s="70"/>
      <c r="I5" s="97"/>
      <c r="R5" s="44"/>
      <c r="S5" s="64"/>
    </row>
    <row r="6" spans="1:21">
      <c r="A6" s="71" t="s">
        <v>344</v>
      </c>
      <c r="B6" s="72" t="s">
        <v>345</v>
      </c>
      <c r="C6" s="73" t="s">
        <v>346</v>
      </c>
      <c r="D6" s="72"/>
      <c r="E6" s="72" t="s">
        <v>347</v>
      </c>
      <c r="F6" s="72" t="s">
        <v>348</v>
      </c>
      <c r="G6" s="72" t="s">
        <v>349</v>
      </c>
      <c r="H6" s="74" t="s">
        <v>350</v>
      </c>
      <c r="I6" s="98" t="s">
        <v>263</v>
      </c>
      <c r="M6" s="44"/>
      <c r="N6" s="99"/>
      <c r="O6" s="44"/>
      <c r="P6" s="99"/>
      <c r="Q6" s="44"/>
      <c r="R6" s="44"/>
      <c r="U6" s="60"/>
    </row>
    <row r="7" spans="1:21">
      <c r="A7" s="77">
        <v>1</v>
      </c>
      <c r="B7" s="78"/>
      <c r="C7" s="79" t="str">
        <f>'MEM.DE CÁLC.'!D54</f>
        <v>SERVIÇOS PRELIMINARES</v>
      </c>
      <c r="D7" s="80">
        <f>SUM(I8:I15)</f>
        <v>151525.4</v>
      </c>
      <c r="E7" s="78"/>
      <c r="F7" s="81"/>
      <c r="G7" s="82"/>
      <c r="H7" s="82"/>
      <c r="I7" s="100"/>
      <c r="J7" s="101"/>
      <c r="R7" s="44"/>
      <c r="T7" s="44"/>
    </row>
    <row r="8" spans="1:21" ht="63.75">
      <c r="A8" s="83" t="s">
        <v>82</v>
      </c>
      <c r="B8" s="269" t="s">
        <v>227</v>
      </c>
      <c r="C8" s="75" t="s">
        <v>228</v>
      </c>
      <c r="D8" s="76"/>
      <c r="E8" s="78" t="s">
        <v>37</v>
      </c>
      <c r="F8" s="81">
        <f>'MEM.DE CÁLC.'!M59</f>
        <v>1.5</v>
      </c>
      <c r="G8" s="346">
        <f>'MEM.DE CÁLC.'!F57</f>
        <v>267.87</v>
      </c>
      <c r="H8" s="347">
        <f t="shared" ref="H8:H13" si="0">IF(G8="","",ROUND(G8+(G8*$E$3),2))</f>
        <v>333.52</v>
      </c>
      <c r="I8" s="348">
        <f t="shared" ref="I8:I13" si="1">IF(F8="","",ROUND(F8*H8,2))</f>
        <v>500.28</v>
      </c>
      <c r="K8" s="96"/>
      <c r="L8" s="102"/>
      <c r="M8" s="44"/>
      <c r="N8" s="99"/>
      <c r="O8" s="44"/>
      <c r="P8" s="99"/>
      <c r="Q8" s="44"/>
      <c r="R8" s="44"/>
      <c r="U8" s="60"/>
    </row>
    <row r="9" spans="1:21" ht="63.75">
      <c r="A9" s="83" t="s">
        <v>86</v>
      </c>
      <c r="B9" s="78" t="s">
        <v>235</v>
      </c>
      <c r="C9" s="75" t="s">
        <v>236</v>
      </c>
      <c r="D9" s="76"/>
      <c r="E9" s="78" t="s">
        <v>237</v>
      </c>
      <c r="F9" s="81">
        <f>'MEM.DE CÁLC.'!M65</f>
        <v>8</v>
      </c>
      <c r="G9" s="346">
        <f>'MEM.DE CÁLC.'!F63</f>
        <v>1649.5</v>
      </c>
      <c r="H9" s="347">
        <f t="shared" si="0"/>
        <v>2053.79</v>
      </c>
      <c r="I9" s="348">
        <f t="shared" si="1"/>
        <v>16430.32</v>
      </c>
      <c r="K9" s="96"/>
      <c r="L9" s="102"/>
      <c r="M9" s="44"/>
      <c r="N9" s="99"/>
      <c r="O9" s="44"/>
      <c r="P9" s="99"/>
      <c r="Q9" s="44"/>
      <c r="R9" s="44"/>
      <c r="U9" s="60"/>
    </row>
    <row r="10" spans="1:21" ht="38.25">
      <c r="A10" s="83" t="s">
        <v>90</v>
      </c>
      <c r="B10" s="78" t="s">
        <v>239</v>
      </c>
      <c r="C10" s="75" t="s">
        <v>240</v>
      </c>
      <c r="D10" s="76"/>
      <c r="E10" s="78" t="s">
        <v>241</v>
      </c>
      <c r="F10" s="81">
        <f>'MEM.DE CÁLC.'!M70</f>
        <v>1</v>
      </c>
      <c r="G10" s="346">
        <f>'MEM.DE CÁLC.'!F68</f>
        <v>1572.02</v>
      </c>
      <c r="H10" s="347">
        <f t="shared" si="0"/>
        <v>1957.32</v>
      </c>
      <c r="I10" s="348">
        <f t="shared" si="1"/>
        <v>1957.32</v>
      </c>
      <c r="K10" s="96"/>
      <c r="L10" s="102"/>
      <c r="M10" s="44"/>
      <c r="N10" s="99"/>
      <c r="O10" s="44"/>
      <c r="P10" s="99"/>
      <c r="Q10" s="44"/>
      <c r="R10" s="44"/>
      <c r="U10" s="60"/>
    </row>
    <row r="11" spans="1:21" ht="38.25">
      <c r="A11" s="83" t="s">
        <v>94</v>
      </c>
      <c r="B11" s="78" t="s">
        <v>250</v>
      </c>
      <c r="C11" s="75" t="s">
        <v>251</v>
      </c>
      <c r="D11" s="76"/>
      <c r="E11" s="78" t="s">
        <v>237</v>
      </c>
      <c r="F11" s="81">
        <f>'MEM.DE CÁLC.'!M75</f>
        <v>8</v>
      </c>
      <c r="G11" s="346">
        <f>'MEM.DE CÁLC.'!F73</f>
        <v>900</v>
      </c>
      <c r="H11" s="347">
        <f t="shared" si="0"/>
        <v>1120.5899999999999</v>
      </c>
      <c r="I11" s="348">
        <f t="shared" si="1"/>
        <v>8964.7199999999993</v>
      </c>
      <c r="K11" s="96"/>
      <c r="L11" s="102"/>
      <c r="M11" s="44"/>
      <c r="N11" s="99"/>
      <c r="O11" s="44"/>
      <c r="P11" s="99"/>
      <c r="Q11" s="44"/>
      <c r="R11" s="44"/>
      <c r="U11" s="60"/>
    </row>
    <row r="12" spans="1:21">
      <c r="A12" s="83" t="s">
        <v>98</v>
      </c>
      <c r="B12" s="78" t="s">
        <v>246</v>
      </c>
      <c r="C12" s="75" t="s">
        <v>247</v>
      </c>
      <c r="D12" s="76"/>
      <c r="E12" s="78" t="s">
        <v>237</v>
      </c>
      <c r="F12" s="81">
        <f>'MEM.DE CÁLC.'!M80</f>
        <v>8</v>
      </c>
      <c r="G12" s="346">
        <f>'MEM.DE CÁLC.'!F78</f>
        <v>5720</v>
      </c>
      <c r="H12" s="347">
        <f t="shared" si="0"/>
        <v>7121.97</v>
      </c>
      <c r="I12" s="348">
        <f t="shared" si="1"/>
        <v>56975.76</v>
      </c>
      <c r="K12" s="96"/>
      <c r="L12" s="102"/>
      <c r="M12" s="44"/>
      <c r="N12" s="99"/>
      <c r="O12" s="44"/>
      <c r="P12" s="99"/>
      <c r="Q12" s="44"/>
      <c r="R12" s="44"/>
      <c r="U12" s="60"/>
    </row>
    <row r="13" spans="1:21">
      <c r="A13" s="245" t="s">
        <v>249</v>
      </c>
      <c r="B13" s="269" t="s">
        <v>375</v>
      </c>
      <c r="C13" s="332" t="s">
        <v>605</v>
      </c>
      <c r="D13" s="76"/>
      <c r="E13" s="269" t="s">
        <v>237</v>
      </c>
      <c r="F13" s="81">
        <f>'MEM.DE CÁLC.'!M85</f>
        <v>4</v>
      </c>
      <c r="G13" s="346">
        <f>'MEM.DE CÁLC.'!F83</f>
        <v>7515.76</v>
      </c>
      <c r="H13" s="347">
        <f t="shared" si="0"/>
        <v>9357.8700000000008</v>
      </c>
      <c r="I13" s="348">
        <f t="shared" si="1"/>
        <v>37431.480000000003</v>
      </c>
      <c r="K13" s="96"/>
      <c r="L13" s="102"/>
      <c r="M13" s="44"/>
      <c r="N13" s="99"/>
      <c r="O13" s="44"/>
      <c r="P13" s="99"/>
      <c r="Q13" s="44"/>
      <c r="R13" s="44"/>
      <c r="U13" s="60"/>
    </row>
    <row r="14" spans="1:21">
      <c r="A14" s="83" t="s">
        <v>376</v>
      </c>
      <c r="B14" s="78" t="s">
        <v>611</v>
      </c>
      <c r="C14" s="75" t="s">
        <v>610</v>
      </c>
      <c r="D14" s="76"/>
      <c r="E14" s="78" t="s">
        <v>244</v>
      </c>
      <c r="F14" s="81">
        <f>'MEM.DE CÁLC.'!M92</f>
        <v>4</v>
      </c>
      <c r="G14" s="346">
        <f>'MEM.DE CÁLC.'!F90</f>
        <v>1538.5</v>
      </c>
      <c r="H14" s="347">
        <f>IF(G14="","",ROUND(G14+(G14*$E$4),2))</f>
        <v>1876.66</v>
      </c>
      <c r="I14" s="348">
        <f t="shared" ref="I14" si="2">IF(F14="","",ROUND(F14*H14,2))</f>
        <v>7506.64</v>
      </c>
      <c r="K14" s="96"/>
      <c r="L14" s="102"/>
      <c r="M14" s="44"/>
      <c r="N14" s="99"/>
      <c r="O14" s="44"/>
      <c r="P14" s="99"/>
      <c r="Q14" s="44"/>
      <c r="R14" s="44"/>
      <c r="U14" s="60"/>
    </row>
    <row r="15" spans="1:21">
      <c r="A15" s="83" t="s">
        <v>609</v>
      </c>
      <c r="B15" s="78" t="s">
        <v>242</v>
      </c>
      <c r="C15" s="75" t="s">
        <v>243</v>
      </c>
      <c r="D15" s="76"/>
      <c r="E15" s="78" t="s">
        <v>244</v>
      </c>
      <c r="F15" s="81">
        <f>'MEM.DE CÁLC.'!M97</f>
        <v>8</v>
      </c>
      <c r="G15" s="346">
        <f>'MEM.DE CÁLC.'!F95</f>
        <v>2229.7600000000002</v>
      </c>
      <c r="H15" s="347">
        <f>IF(G15="","",ROUND(G15+(G15*$E$4),2))</f>
        <v>2719.86</v>
      </c>
      <c r="I15" s="348">
        <f t="shared" ref="I15" si="3">IF(F15="","",ROUND(F15*H15,2))</f>
        <v>21758.880000000001</v>
      </c>
      <c r="R15" s="44"/>
      <c r="T15" s="44"/>
    </row>
    <row r="16" spans="1:21">
      <c r="A16" s="84"/>
      <c r="B16" s="85"/>
      <c r="C16" s="86"/>
      <c r="D16" s="87"/>
      <c r="E16" s="78"/>
      <c r="F16" s="81"/>
      <c r="G16" s="346"/>
      <c r="H16" s="347" t="str">
        <f t="shared" ref="H16:H56" si="4">IF(G16="","",ROUND(G16+(G16*$E$3),2))</f>
        <v/>
      </c>
      <c r="I16" s="349"/>
      <c r="R16" s="44"/>
      <c r="T16" s="44"/>
    </row>
    <row r="17" spans="1:20">
      <c r="A17" s="77">
        <v>2</v>
      </c>
      <c r="B17" s="78"/>
      <c r="C17" s="79" t="s">
        <v>451</v>
      </c>
      <c r="D17" s="80">
        <f>SUM(I18:I45)</f>
        <v>590188.47999999986</v>
      </c>
      <c r="E17" s="78"/>
      <c r="F17" s="81"/>
      <c r="G17" s="346"/>
      <c r="H17" s="347" t="str">
        <f t="shared" si="4"/>
        <v/>
      </c>
      <c r="I17" s="349"/>
      <c r="R17" s="44"/>
      <c r="T17" s="44"/>
    </row>
    <row r="18" spans="1:20" ht="38.25">
      <c r="A18" s="245" t="s">
        <v>84</v>
      </c>
      <c r="B18" s="220" t="s">
        <v>322</v>
      </c>
      <c r="C18" s="75" t="s">
        <v>323</v>
      </c>
      <c r="D18" s="76"/>
      <c r="E18" s="78" t="s">
        <v>324</v>
      </c>
      <c r="F18" s="81">
        <f>'MEM.DE CÁLC.'!M104</f>
        <v>4</v>
      </c>
      <c r="G18" s="346">
        <f>'MEM.DE CÁLC.'!F102</f>
        <v>11.98</v>
      </c>
      <c r="H18" s="347">
        <f t="shared" si="4"/>
        <v>14.92</v>
      </c>
      <c r="I18" s="348">
        <f t="shared" ref="I18" si="5">IF(F18="","",ROUND(F18*H18,2))</f>
        <v>59.68</v>
      </c>
      <c r="R18" s="44"/>
      <c r="T18" s="44"/>
    </row>
    <row r="19" spans="1:20" ht="38.25">
      <c r="A19" s="245" t="s">
        <v>88</v>
      </c>
      <c r="B19" s="78" t="s">
        <v>257</v>
      </c>
      <c r="C19" s="75" t="s">
        <v>371</v>
      </c>
      <c r="D19" s="76"/>
      <c r="E19" s="78" t="s">
        <v>51</v>
      </c>
      <c r="F19" s="81">
        <f>'MEM.DE CÁLC.'!M109</f>
        <v>84</v>
      </c>
      <c r="G19" s="346">
        <f>'MEM.DE CÁLC.'!F107</f>
        <v>6.3</v>
      </c>
      <c r="H19" s="347">
        <f t="shared" si="4"/>
        <v>7.84</v>
      </c>
      <c r="I19" s="348">
        <f t="shared" ref="I19:I33" si="6">IF(F19="","",ROUND(F19*H19,2))</f>
        <v>658.56</v>
      </c>
      <c r="R19" s="44"/>
      <c r="T19" s="44"/>
    </row>
    <row r="20" spans="1:20" ht="38.25">
      <c r="A20" s="245" t="s">
        <v>92</v>
      </c>
      <c r="B20" s="78" t="s">
        <v>255</v>
      </c>
      <c r="C20" s="75" t="s">
        <v>370</v>
      </c>
      <c r="D20" s="76"/>
      <c r="E20" s="78" t="s">
        <v>51</v>
      </c>
      <c r="F20" s="81">
        <f>'MEM.DE CÁLC.'!M114</f>
        <v>108</v>
      </c>
      <c r="G20" s="346">
        <f>'MEM.DE CÁLC.'!F112</f>
        <v>5.26</v>
      </c>
      <c r="H20" s="347">
        <f t="shared" si="4"/>
        <v>6.55</v>
      </c>
      <c r="I20" s="348">
        <f t="shared" si="6"/>
        <v>707.4</v>
      </c>
      <c r="R20" s="44"/>
      <c r="T20" s="44"/>
    </row>
    <row r="21" spans="1:20" ht="38.25">
      <c r="A21" s="245" t="s">
        <v>96</v>
      </c>
      <c r="B21" s="78" t="s">
        <v>252</v>
      </c>
      <c r="C21" s="75" t="s">
        <v>253</v>
      </c>
      <c r="D21" s="76"/>
      <c r="E21" s="78" t="s">
        <v>37</v>
      </c>
      <c r="F21" s="81">
        <f>'MEM.DE CÁLC.'!M122</f>
        <v>318.20999999999998</v>
      </c>
      <c r="G21" s="346">
        <f>'MEM.DE CÁLC.'!F117</f>
        <v>14.49</v>
      </c>
      <c r="H21" s="347">
        <f t="shared" si="4"/>
        <v>18.04</v>
      </c>
      <c r="I21" s="348">
        <f t="shared" si="6"/>
        <v>5740.51</v>
      </c>
      <c r="R21" s="44"/>
      <c r="T21" s="44"/>
    </row>
    <row r="22" spans="1:20" ht="38.25">
      <c r="A22" s="245" t="s">
        <v>100</v>
      </c>
      <c r="B22" s="78" t="s">
        <v>518</v>
      </c>
      <c r="C22" s="75" t="s">
        <v>517</v>
      </c>
      <c r="D22" s="76"/>
      <c r="E22" s="78" t="s">
        <v>264</v>
      </c>
      <c r="F22" s="81">
        <f>'MEM.DE CÁLC.'!M131</f>
        <v>0.51</v>
      </c>
      <c r="G22" s="346">
        <f>'MEM.DE CÁLC.'!F129</f>
        <v>275.3</v>
      </c>
      <c r="H22" s="347">
        <f t="shared" si="4"/>
        <v>342.78</v>
      </c>
      <c r="I22" s="348">
        <f t="shared" si="6"/>
        <v>174.82</v>
      </c>
      <c r="R22" s="44"/>
      <c r="T22" s="44"/>
    </row>
    <row r="23" spans="1:20" ht="25.5">
      <c r="A23" s="245" t="s">
        <v>265</v>
      </c>
      <c r="B23" s="78">
        <v>96522</v>
      </c>
      <c r="C23" s="75" t="s">
        <v>441</v>
      </c>
      <c r="D23" s="76"/>
      <c r="E23" s="78" t="s">
        <v>264</v>
      </c>
      <c r="F23" s="81">
        <f>'MEM.DE CÁLC.'!M136</f>
        <v>6.14</v>
      </c>
      <c r="G23" s="346">
        <f>'MEM.DE CÁLC.'!F134</f>
        <v>153.06</v>
      </c>
      <c r="H23" s="347">
        <f t="shared" si="4"/>
        <v>190.58</v>
      </c>
      <c r="I23" s="348">
        <f t="shared" si="6"/>
        <v>1170.1600000000001</v>
      </c>
      <c r="R23" s="44"/>
      <c r="T23" s="44"/>
    </row>
    <row r="24" spans="1:20" ht="25.5">
      <c r="A24" s="83" t="s">
        <v>266</v>
      </c>
      <c r="B24" s="78" t="s">
        <v>267</v>
      </c>
      <c r="C24" s="75" t="s">
        <v>268</v>
      </c>
      <c r="D24" s="76"/>
      <c r="E24" s="78" t="s">
        <v>264</v>
      </c>
      <c r="F24" s="81">
        <f>'MEM.DE CÁLC.'!M141</f>
        <v>6.14</v>
      </c>
      <c r="G24" s="346">
        <f>'MEM.DE CÁLC.'!F139</f>
        <v>4349.47</v>
      </c>
      <c r="H24" s="347">
        <f t="shared" si="4"/>
        <v>5415.53</v>
      </c>
      <c r="I24" s="348">
        <f t="shared" si="6"/>
        <v>33251.35</v>
      </c>
      <c r="R24" s="44"/>
      <c r="T24" s="44"/>
    </row>
    <row r="25" spans="1:20" ht="63.75">
      <c r="A25" s="83" t="s">
        <v>269</v>
      </c>
      <c r="B25" s="78" t="s">
        <v>259</v>
      </c>
      <c r="C25" s="75" t="s">
        <v>260</v>
      </c>
      <c r="D25" s="76"/>
      <c r="E25" s="78" t="s">
        <v>37</v>
      </c>
      <c r="F25" s="81">
        <f>'MEM.DE CÁLC.'!M149</f>
        <v>320</v>
      </c>
      <c r="G25" s="346">
        <f>'MEM.DE CÁLC.'!F144</f>
        <v>370.24</v>
      </c>
      <c r="H25" s="347">
        <f t="shared" si="4"/>
        <v>460.99</v>
      </c>
      <c r="I25" s="348">
        <f t="shared" si="6"/>
        <v>147516.79999999999</v>
      </c>
      <c r="R25" s="44"/>
      <c r="T25" s="44"/>
    </row>
    <row r="26" spans="1:20" ht="38.25">
      <c r="A26" s="245" t="s">
        <v>273</v>
      </c>
      <c r="B26" s="78" t="s">
        <v>281</v>
      </c>
      <c r="C26" s="75" t="s">
        <v>282</v>
      </c>
      <c r="D26" s="76"/>
      <c r="E26" s="78" t="s">
        <v>53</v>
      </c>
      <c r="F26" s="82">
        <f>'MEM.DE CÁLC.'!M158</f>
        <v>4797.3999999999996</v>
      </c>
      <c r="G26" s="346">
        <f>'MEM.DE CÁLC.'!F152</f>
        <v>25.27</v>
      </c>
      <c r="H26" s="347">
        <f t="shared" si="4"/>
        <v>31.46</v>
      </c>
      <c r="I26" s="348">
        <f t="shared" si="6"/>
        <v>150926.20000000001</v>
      </c>
      <c r="R26" s="44"/>
      <c r="T26" s="44"/>
    </row>
    <row r="27" spans="1:20" ht="38.25">
      <c r="A27" s="245" t="s">
        <v>275</v>
      </c>
      <c r="B27" s="220" t="s">
        <v>270</v>
      </c>
      <c r="C27" s="75" t="s">
        <v>271</v>
      </c>
      <c r="D27" s="76"/>
      <c r="E27" s="78" t="s">
        <v>37</v>
      </c>
      <c r="F27" s="81">
        <f>'MEM.DE CÁLC.'!M168</f>
        <v>528</v>
      </c>
      <c r="G27" s="346">
        <f>'MEM.DE CÁLC.'!F166</f>
        <v>127.68</v>
      </c>
      <c r="H27" s="347">
        <f t="shared" si="4"/>
        <v>158.97</v>
      </c>
      <c r="I27" s="348">
        <f t="shared" si="6"/>
        <v>83936.16</v>
      </c>
      <c r="R27" s="44"/>
      <c r="T27" s="44"/>
    </row>
    <row r="28" spans="1:20" ht="38.25">
      <c r="A28" s="245" t="s">
        <v>280</v>
      </c>
      <c r="B28" s="78" t="s">
        <v>276</v>
      </c>
      <c r="C28" s="75" t="s">
        <v>32</v>
      </c>
      <c r="D28" s="76"/>
      <c r="E28" s="78" t="s">
        <v>37</v>
      </c>
      <c r="F28" s="81">
        <f>'MEM.DE CÁLC.'!M179</f>
        <v>271.93999999999994</v>
      </c>
      <c r="G28" s="346">
        <f>'MEM.DE CÁLC.'!F171</f>
        <v>96.16</v>
      </c>
      <c r="H28" s="347">
        <f t="shared" si="4"/>
        <v>119.73</v>
      </c>
      <c r="I28" s="348">
        <f t="shared" si="6"/>
        <v>32559.38</v>
      </c>
      <c r="R28" s="44"/>
      <c r="T28" s="44"/>
    </row>
    <row r="29" spans="1:20" ht="38.25">
      <c r="A29" s="245" t="s">
        <v>283</v>
      </c>
      <c r="B29" s="78" t="s">
        <v>306</v>
      </c>
      <c r="C29" s="332" t="s">
        <v>621</v>
      </c>
      <c r="D29" s="76"/>
      <c r="E29" s="78" t="s">
        <v>51</v>
      </c>
      <c r="F29" s="81">
        <f>'MEM.DE CÁLC.'!M184</f>
        <v>33</v>
      </c>
      <c r="G29" s="346">
        <f>'MEM.DE CÁLC.'!F182</f>
        <v>74.19</v>
      </c>
      <c r="H29" s="347">
        <f t="shared" si="4"/>
        <v>92.37</v>
      </c>
      <c r="I29" s="348">
        <f t="shared" ref="I29" si="7">IF(F29="","",ROUND(F29*H29,2))</f>
        <v>3048.21</v>
      </c>
      <c r="R29" s="44"/>
      <c r="T29" s="44"/>
    </row>
    <row r="30" spans="1:20" ht="25.5">
      <c r="A30" s="245" t="s">
        <v>287</v>
      </c>
      <c r="B30" s="78" t="s">
        <v>274</v>
      </c>
      <c r="C30" s="331" t="s">
        <v>620</v>
      </c>
      <c r="D30" s="76"/>
      <c r="E30" s="78" t="s">
        <v>37</v>
      </c>
      <c r="F30" s="81">
        <f>'MEM.DE CÁLC.'!M194</f>
        <v>39.31</v>
      </c>
      <c r="G30" s="346">
        <f>'MEM.DE CÁLC.'!F187</f>
        <v>499.08</v>
      </c>
      <c r="H30" s="347">
        <f t="shared" si="4"/>
        <v>621.4</v>
      </c>
      <c r="I30" s="348">
        <f t="shared" si="6"/>
        <v>24427.23</v>
      </c>
      <c r="R30" s="44"/>
      <c r="T30" s="44"/>
    </row>
    <row r="31" spans="1:20" ht="25.5">
      <c r="A31" s="245" t="s">
        <v>290</v>
      </c>
      <c r="B31" s="220" t="s">
        <v>288</v>
      </c>
      <c r="C31" s="75" t="s">
        <v>289</v>
      </c>
      <c r="D31" s="76"/>
      <c r="E31" s="78" t="s">
        <v>51</v>
      </c>
      <c r="F31" s="81">
        <f>'MEM.DE CÁLC.'!M199</f>
        <v>132</v>
      </c>
      <c r="G31" s="346">
        <f>'MEM.DE CÁLC.'!F197</f>
        <v>89.73</v>
      </c>
      <c r="H31" s="347">
        <f t="shared" si="4"/>
        <v>111.72</v>
      </c>
      <c r="I31" s="348">
        <f t="shared" si="6"/>
        <v>14747.04</v>
      </c>
      <c r="R31" s="44"/>
      <c r="T31" s="44"/>
    </row>
    <row r="32" spans="1:20" ht="25.5">
      <c r="A32" s="245" t="s">
        <v>292</v>
      </c>
      <c r="B32" s="269" t="s">
        <v>409</v>
      </c>
      <c r="C32" s="330" t="s">
        <v>410</v>
      </c>
      <c r="D32" s="76"/>
      <c r="E32" s="78" t="s">
        <v>51</v>
      </c>
      <c r="F32" s="81">
        <f>'MEM.DE CÁLC.'!M210</f>
        <v>65.599999999999994</v>
      </c>
      <c r="G32" s="346">
        <f>'MEM.DE CÁLC.'!F205</f>
        <v>90.28</v>
      </c>
      <c r="H32" s="347">
        <f t="shared" si="4"/>
        <v>112.41</v>
      </c>
      <c r="I32" s="348">
        <f t="shared" si="6"/>
        <v>7374.1</v>
      </c>
      <c r="R32" s="44"/>
      <c r="T32" s="44"/>
    </row>
    <row r="33" spans="1:20" ht="25.5">
      <c r="A33" s="245" t="s">
        <v>425</v>
      </c>
      <c r="B33" s="78" t="s">
        <v>291</v>
      </c>
      <c r="C33" s="331" t="s">
        <v>61</v>
      </c>
      <c r="D33" s="76"/>
      <c r="E33" s="78" t="s">
        <v>51</v>
      </c>
      <c r="F33" s="81">
        <f>'MEM.DE CÁLC.'!M218</f>
        <v>92</v>
      </c>
      <c r="G33" s="346">
        <f>'MEM.DE CÁLC.'!F213</f>
        <v>234.25</v>
      </c>
      <c r="H33" s="347">
        <f t="shared" si="4"/>
        <v>291.66000000000003</v>
      </c>
      <c r="I33" s="348">
        <f t="shared" si="6"/>
        <v>26832.720000000001</v>
      </c>
      <c r="R33" s="44"/>
      <c r="T33" s="44"/>
    </row>
    <row r="34" spans="1:20" ht="25.5">
      <c r="A34" s="245" t="s">
        <v>428</v>
      </c>
      <c r="B34" s="269" t="s">
        <v>480</v>
      </c>
      <c r="C34" s="332" t="s">
        <v>479</v>
      </c>
      <c r="D34" s="76"/>
      <c r="E34" s="78" t="s">
        <v>37</v>
      </c>
      <c r="F34" s="81">
        <f>'MEM.DE CÁLC.'!M223</f>
        <v>14.4</v>
      </c>
      <c r="G34" s="346">
        <f>'MEM.DE CÁLC.'!F221</f>
        <v>72.819999999999993</v>
      </c>
      <c r="H34" s="347">
        <f t="shared" si="4"/>
        <v>90.67</v>
      </c>
      <c r="I34" s="348">
        <f t="shared" ref="I34" si="8">IF(F34="","",ROUND(F34*H34,2))</f>
        <v>1305.6500000000001</v>
      </c>
      <c r="R34" s="44"/>
      <c r="T34" s="44"/>
    </row>
    <row r="35" spans="1:20" ht="51">
      <c r="A35" s="245" t="s">
        <v>434</v>
      </c>
      <c r="B35" s="78" t="s">
        <v>426</v>
      </c>
      <c r="C35" s="75" t="s">
        <v>427</v>
      </c>
      <c r="D35" s="76"/>
      <c r="E35" s="78" t="s">
        <v>37</v>
      </c>
      <c r="F35" s="81">
        <f>'MEM.DE CÁLC.'!M228</f>
        <v>14.4</v>
      </c>
      <c r="G35" s="346">
        <f>'MEM.DE CÁLC.'!F226</f>
        <v>44.16</v>
      </c>
      <c r="H35" s="347">
        <f t="shared" si="4"/>
        <v>54.98</v>
      </c>
      <c r="I35" s="348">
        <f t="shared" ref="I35" si="9">IF(F35="","",ROUND(F35*H35,2))</f>
        <v>791.71</v>
      </c>
      <c r="R35" s="44"/>
      <c r="T35" s="44"/>
    </row>
    <row r="36" spans="1:20" ht="38.25">
      <c r="A36" s="245" t="s">
        <v>435</v>
      </c>
      <c r="B36" s="269" t="s">
        <v>482</v>
      </c>
      <c r="C36" s="332" t="s">
        <v>481</v>
      </c>
      <c r="D36" s="76"/>
      <c r="E36" s="269" t="s">
        <v>51</v>
      </c>
      <c r="F36" s="81">
        <f>'MEM.DE CÁLC.'!M233</f>
        <v>4.8</v>
      </c>
      <c r="G36" s="346">
        <f>'MEM.DE CÁLC.'!F231</f>
        <v>84.65</v>
      </c>
      <c r="H36" s="347">
        <f t="shared" si="4"/>
        <v>105.4</v>
      </c>
      <c r="I36" s="348">
        <f t="shared" ref="I36" si="10">IF(F36="","",ROUND(F36*H36,2))</f>
        <v>505.92</v>
      </c>
      <c r="R36" s="44"/>
      <c r="T36" s="44"/>
    </row>
    <row r="37" spans="1:20" ht="89.25">
      <c r="A37" s="245" t="s">
        <v>438</v>
      </c>
      <c r="B37" s="220" t="s">
        <v>373</v>
      </c>
      <c r="C37" s="75" t="s">
        <v>327</v>
      </c>
      <c r="D37" s="76"/>
      <c r="E37" s="78" t="s">
        <v>324</v>
      </c>
      <c r="F37" s="81">
        <f>'MEM.DE CÁLC.'!M246</f>
        <v>6</v>
      </c>
      <c r="G37" s="346">
        <f>'MEM.DE CÁLC.'!F244</f>
        <v>416.16</v>
      </c>
      <c r="H37" s="347">
        <f t="shared" si="4"/>
        <v>518.16</v>
      </c>
      <c r="I37" s="348">
        <f t="shared" ref="I37" si="11">IF(F37="","",ROUND(F37*H37,2))</f>
        <v>3108.96</v>
      </c>
      <c r="R37" s="44"/>
      <c r="T37" s="44"/>
    </row>
    <row r="38" spans="1:20" ht="89.25">
      <c r="A38" s="245" t="s">
        <v>449</v>
      </c>
      <c r="B38" s="220" t="s">
        <v>374</v>
      </c>
      <c r="C38" s="75" t="s">
        <v>416</v>
      </c>
      <c r="D38" s="76"/>
      <c r="E38" s="78" t="s">
        <v>324</v>
      </c>
      <c r="F38" s="81">
        <f>'MEM.DE CÁLC.'!M251</f>
        <v>12</v>
      </c>
      <c r="G38" s="346">
        <f>'MEM.DE CÁLC.'!F249</f>
        <v>414.63</v>
      </c>
      <c r="H38" s="347">
        <f t="shared" si="4"/>
        <v>516.26</v>
      </c>
      <c r="I38" s="348">
        <f>IF(F38="","",ROUND(F38*H38,2))</f>
        <v>6195.12</v>
      </c>
      <c r="R38" s="44"/>
      <c r="T38" s="44"/>
    </row>
    <row r="39" spans="1:20">
      <c r="A39" s="245" t="s">
        <v>453</v>
      </c>
      <c r="B39" s="78" t="s">
        <v>332</v>
      </c>
      <c r="C39" s="75" t="s">
        <v>616</v>
      </c>
      <c r="D39" s="76"/>
      <c r="E39" s="78" t="s">
        <v>324</v>
      </c>
      <c r="F39" s="81">
        <f>'MEM.DE CÁLC.'!M256</f>
        <v>10</v>
      </c>
      <c r="G39" s="346">
        <f>'MEM.DE CÁLC.'!F254</f>
        <v>321.58</v>
      </c>
      <c r="H39" s="347">
        <f t="shared" si="4"/>
        <v>400.4</v>
      </c>
      <c r="I39" s="348">
        <f t="shared" ref="I39:I41" si="12">IF(F39="","",ROUND(F39*H39,2))</f>
        <v>4004</v>
      </c>
      <c r="R39" s="44"/>
      <c r="T39" s="44"/>
    </row>
    <row r="40" spans="1:20" ht="38.25">
      <c r="A40" s="245" t="s">
        <v>454</v>
      </c>
      <c r="B40" s="78" t="s">
        <v>432</v>
      </c>
      <c r="C40" s="75" t="s">
        <v>433</v>
      </c>
      <c r="D40" s="76"/>
      <c r="E40" s="78" t="s">
        <v>37</v>
      </c>
      <c r="F40" s="81">
        <f>'MEM.DE CÁLC.'!M262</f>
        <v>24</v>
      </c>
      <c r="G40" s="346">
        <f>'MEM.DE CÁLC.'!F260</f>
        <v>10.47</v>
      </c>
      <c r="H40" s="347">
        <f t="shared" si="4"/>
        <v>13.04</v>
      </c>
      <c r="I40" s="348">
        <f t="shared" si="12"/>
        <v>312.95999999999998</v>
      </c>
      <c r="R40" s="44"/>
      <c r="T40" s="44"/>
    </row>
    <row r="41" spans="1:20" ht="38.25">
      <c r="A41" s="245" t="s">
        <v>455</v>
      </c>
      <c r="B41" s="78" t="s">
        <v>436</v>
      </c>
      <c r="C41" s="75" t="s">
        <v>437</v>
      </c>
      <c r="D41" s="76"/>
      <c r="E41" s="78" t="s">
        <v>37</v>
      </c>
      <c r="F41" s="81">
        <f>'MEM.DE CÁLC.'!M268</f>
        <v>24</v>
      </c>
      <c r="G41" s="346">
        <f>'MEM.DE CÁLC.'!F266</f>
        <v>5.77</v>
      </c>
      <c r="H41" s="347">
        <f t="shared" si="4"/>
        <v>7.18</v>
      </c>
      <c r="I41" s="348">
        <f t="shared" si="12"/>
        <v>172.32</v>
      </c>
      <c r="R41" s="44"/>
      <c r="T41" s="44"/>
    </row>
    <row r="42" spans="1:20" ht="38.25">
      <c r="A42" s="245" t="s">
        <v>456</v>
      </c>
      <c r="B42" s="269" t="s">
        <v>439</v>
      </c>
      <c r="C42" s="332" t="s">
        <v>440</v>
      </c>
      <c r="D42" s="76"/>
      <c r="E42" s="78" t="s">
        <v>37</v>
      </c>
      <c r="F42" s="81">
        <f>'MEM.DE CÁLC.'!M275</f>
        <v>24</v>
      </c>
      <c r="G42" s="346">
        <f>'MEM.DE CÁLC.'!F273</f>
        <v>19.489999999999998</v>
      </c>
      <c r="H42" s="347">
        <f t="shared" si="4"/>
        <v>24.27</v>
      </c>
      <c r="I42" s="348">
        <f>IF(F42="","",ROUND(F42*H42,2))</f>
        <v>582.48</v>
      </c>
      <c r="R42" s="44"/>
      <c r="T42" s="44"/>
    </row>
    <row r="43" spans="1:20" ht="25.5">
      <c r="A43" s="245" t="s">
        <v>476</v>
      </c>
      <c r="B43" s="78" t="s">
        <v>429</v>
      </c>
      <c r="C43" s="75" t="s">
        <v>431</v>
      </c>
      <c r="D43" s="76"/>
      <c r="E43" s="78" t="s">
        <v>264</v>
      </c>
      <c r="F43" s="81">
        <f>'MEM.DE CÁLC.'!M280</f>
        <v>2.4</v>
      </c>
      <c r="G43" s="346">
        <f>'MEM.DE CÁLC.'!F278</f>
        <v>705.06</v>
      </c>
      <c r="H43" s="347">
        <f t="shared" si="4"/>
        <v>877.87</v>
      </c>
      <c r="I43" s="348">
        <f t="shared" ref="I43:I45" si="13">IF(F43="","",ROUND(F43*H43,2))</f>
        <v>2106.89</v>
      </c>
      <c r="R43" s="44"/>
      <c r="T43" s="44"/>
    </row>
    <row r="44" spans="1:20" ht="25.5">
      <c r="A44" s="245" t="s">
        <v>477</v>
      </c>
      <c r="B44" s="78" t="s">
        <v>486</v>
      </c>
      <c r="C44" s="332" t="s">
        <v>485</v>
      </c>
      <c r="D44" s="76"/>
      <c r="E44" s="78" t="s">
        <v>37</v>
      </c>
      <c r="F44" s="81">
        <f>'MEM.DE CÁLC.'!M286</f>
        <v>24</v>
      </c>
      <c r="G44" s="346">
        <f>'MEM.DE CÁLC.'!F284</f>
        <v>15.12</v>
      </c>
      <c r="H44" s="347">
        <f t="shared" si="4"/>
        <v>18.829999999999998</v>
      </c>
      <c r="I44" s="348">
        <f t="shared" si="13"/>
        <v>451.92</v>
      </c>
      <c r="R44" s="44"/>
      <c r="T44" s="44"/>
    </row>
    <row r="45" spans="1:20" ht="25.5">
      <c r="A45" s="245" t="s">
        <v>622</v>
      </c>
      <c r="B45" s="269" t="s">
        <v>284</v>
      </c>
      <c r="C45" s="332" t="s">
        <v>487</v>
      </c>
      <c r="D45" s="76"/>
      <c r="E45" s="78" t="s">
        <v>37</v>
      </c>
      <c r="F45" s="81">
        <f>'MEM.DE CÁLC.'!M295</f>
        <v>808.8</v>
      </c>
      <c r="G45" s="346">
        <f>'MEM.DE CÁLC.'!F289</f>
        <v>37.26</v>
      </c>
      <c r="H45" s="347">
        <f t="shared" si="4"/>
        <v>46.39</v>
      </c>
      <c r="I45" s="348">
        <f t="shared" si="13"/>
        <v>37520.230000000003</v>
      </c>
      <c r="R45" s="44"/>
      <c r="T45" s="44"/>
    </row>
    <row r="46" spans="1:20">
      <c r="A46" s="77"/>
      <c r="B46" s="78"/>
      <c r="C46" s="79"/>
      <c r="D46" s="91"/>
      <c r="E46" s="78"/>
      <c r="F46" s="81"/>
      <c r="G46" s="346"/>
      <c r="H46" s="347" t="str">
        <f t="shared" si="4"/>
        <v/>
      </c>
      <c r="I46" s="350"/>
      <c r="R46" s="44"/>
      <c r="T46" s="44"/>
    </row>
    <row r="47" spans="1:20">
      <c r="A47" s="84">
        <v>3</v>
      </c>
      <c r="B47" s="85"/>
      <c r="C47" s="79" t="s">
        <v>559</v>
      </c>
      <c r="D47" s="80">
        <f>SUM(I48:I56)</f>
        <v>178211.58000000002</v>
      </c>
      <c r="E47" s="78"/>
      <c r="F47" s="81"/>
      <c r="G47" s="346"/>
      <c r="H47" s="347" t="str">
        <f t="shared" si="4"/>
        <v/>
      </c>
      <c r="I47" s="349"/>
      <c r="R47" s="44"/>
      <c r="T47" s="44"/>
    </row>
    <row r="48" spans="1:20" ht="38.25">
      <c r="A48" s="245" t="s">
        <v>104</v>
      </c>
      <c r="B48" s="78" t="s">
        <v>257</v>
      </c>
      <c r="C48" s="75" t="s">
        <v>371</v>
      </c>
      <c r="D48" s="76"/>
      <c r="E48" s="78" t="s">
        <v>51</v>
      </c>
      <c r="F48" s="81">
        <f>'MEM.DE CÁLC.'!M302</f>
        <v>72</v>
      </c>
      <c r="G48" s="346">
        <f>'MEM.DE CÁLC.'!F300</f>
        <v>6.3</v>
      </c>
      <c r="H48" s="347">
        <f t="shared" si="4"/>
        <v>7.84</v>
      </c>
      <c r="I48" s="348">
        <f t="shared" ref="I48:I56" si="14">IF(F48="","",ROUND(F48*H48,2))</f>
        <v>564.48</v>
      </c>
      <c r="R48" s="44"/>
      <c r="T48" s="44"/>
    </row>
    <row r="49" spans="1:20" ht="38.25">
      <c r="A49" s="245" t="s">
        <v>295</v>
      </c>
      <c r="B49" s="78" t="s">
        <v>255</v>
      </c>
      <c r="C49" s="75" t="s">
        <v>370</v>
      </c>
      <c r="D49" s="76"/>
      <c r="E49" s="78" t="s">
        <v>51</v>
      </c>
      <c r="F49" s="81">
        <f>'MEM.DE CÁLC.'!M312</f>
        <v>60</v>
      </c>
      <c r="G49" s="346">
        <f>'MEM.DE CÁLC.'!F310</f>
        <v>5.26</v>
      </c>
      <c r="H49" s="347">
        <f t="shared" si="4"/>
        <v>6.55</v>
      </c>
      <c r="I49" s="348">
        <f t="shared" si="14"/>
        <v>393</v>
      </c>
      <c r="R49" s="44"/>
      <c r="T49" s="44"/>
    </row>
    <row r="50" spans="1:20" ht="38.25">
      <c r="A50" s="245" t="s">
        <v>296</v>
      </c>
      <c r="B50" s="78" t="s">
        <v>252</v>
      </c>
      <c r="C50" s="75" t="s">
        <v>253</v>
      </c>
      <c r="D50" s="76"/>
      <c r="E50" s="78" t="s">
        <v>37</v>
      </c>
      <c r="F50" s="81">
        <f>'MEM.DE CÁLC.'!M317</f>
        <v>330</v>
      </c>
      <c r="G50" s="346">
        <f>'MEM.DE CÁLC.'!F315</f>
        <v>14.49</v>
      </c>
      <c r="H50" s="347">
        <f t="shared" si="4"/>
        <v>18.04</v>
      </c>
      <c r="I50" s="348">
        <f t="shared" si="14"/>
        <v>5953.2</v>
      </c>
      <c r="R50" s="44"/>
      <c r="T50" s="44"/>
    </row>
    <row r="51" spans="1:20" ht="51">
      <c r="A51" s="245" t="s">
        <v>297</v>
      </c>
      <c r="B51" s="78" t="s">
        <v>293</v>
      </c>
      <c r="C51" s="75" t="s">
        <v>294</v>
      </c>
      <c r="D51" s="76"/>
      <c r="E51" s="78" t="s">
        <v>37</v>
      </c>
      <c r="F51" s="81">
        <f>'MEM.DE CÁLC.'!M322</f>
        <v>330</v>
      </c>
      <c r="G51" s="346">
        <f>'MEM.DE CÁLC.'!F320</f>
        <v>16.899999999999999</v>
      </c>
      <c r="H51" s="347">
        <f t="shared" si="4"/>
        <v>21.04</v>
      </c>
      <c r="I51" s="348">
        <f t="shared" si="14"/>
        <v>6943.2</v>
      </c>
      <c r="R51" s="44"/>
      <c r="T51" s="44"/>
    </row>
    <row r="52" spans="1:20" ht="38.25">
      <c r="A52" s="245" t="s">
        <v>298</v>
      </c>
      <c r="B52" s="78" t="s">
        <v>301</v>
      </c>
      <c r="C52" s="332" t="s">
        <v>448</v>
      </c>
      <c r="D52" s="76"/>
      <c r="E52" s="78" t="s">
        <v>37</v>
      </c>
      <c r="F52" s="81">
        <f>'MEM.DE CÁLC.'!M327</f>
        <v>330</v>
      </c>
      <c r="G52" s="346">
        <f>'MEM.DE CÁLC.'!F325</f>
        <v>78.88</v>
      </c>
      <c r="H52" s="347">
        <f t="shared" si="4"/>
        <v>98.21</v>
      </c>
      <c r="I52" s="348">
        <f t="shared" si="14"/>
        <v>32409.3</v>
      </c>
      <c r="R52" s="44"/>
      <c r="T52" s="44"/>
    </row>
    <row r="53" spans="1:20" ht="63.75">
      <c r="A53" s="245" t="s">
        <v>299</v>
      </c>
      <c r="B53" s="78" t="s">
        <v>303</v>
      </c>
      <c r="C53" s="75" t="s">
        <v>304</v>
      </c>
      <c r="D53" s="76"/>
      <c r="E53" s="78" t="s">
        <v>37</v>
      </c>
      <c r="F53" s="81">
        <f>'MEM.DE CÁLC.'!M332</f>
        <v>330</v>
      </c>
      <c r="G53" s="346">
        <f>'MEM.DE CÁLC.'!F330</f>
        <v>270.72000000000003</v>
      </c>
      <c r="H53" s="347">
        <f t="shared" si="4"/>
        <v>337.07</v>
      </c>
      <c r="I53" s="348">
        <f t="shared" si="14"/>
        <v>111233.1</v>
      </c>
      <c r="R53" s="44"/>
      <c r="T53" s="44"/>
    </row>
    <row r="54" spans="1:20" ht="38.25">
      <c r="A54" s="245" t="s">
        <v>300</v>
      </c>
      <c r="B54" s="78" t="s">
        <v>306</v>
      </c>
      <c r="C54" s="75" t="s">
        <v>307</v>
      </c>
      <c r="D54" s="76"/>
      <c r="E54" s="78" t="s">
        <v>51</v>
      </c>
      <c r="F54" s="81">
        <f>'MEM.DE CÁLC.'!M337</f>
        <v>30</v>
      </c>
      <c r="G54" s="346">
        <f>'MEM.DE CÁLC.'!F335</f>
        <v>74.19</v>
      </c>
      <c r="H54" s="347">
        <f t="shared" si="4"/>
        <v>92.37</v>
      </c>
      <c r="I54" s="348">
        <f t="shared" si="14"/>
        <v>2771.1</v>
      </c>
      <c r="R54" s="44"/>
      <c r="T54" s="44"/>
    </row>
    <row r="55" spans="1:20" ht="25.5">
      <c r="A55" s="245" t="s">
        <v>302</v>
      </c>
      <c r="B55" s="269" t="s">
        <v>288</v>
      </c>
      <c r="C55" s="332" t="s">
        <v>289</v>
      </c>
      <c r="D55" s="76"/>
      <c r="E55" s="78" t="s">
        <v>51</v>
      </c>
      <c r="F55" s="81">
        <f>'MEM.DE CÁLC.'!M344</f>
        <v>60</v>
      </c>
      <c r="G55" s="346">
        <f>'MEM.DE CÁLC.'!F342</f>
        <v>89.73</v>
      </c>
      <c r="H55" s="347">
        <f t="shared" si="4"/>
        <v>111.72</v>
      </c>
      <c r="I55" s="348">
        <f t="shared" si="14"/>
        <v>6703.2</v>
      </c>
      <c r="R55" s="44"/>
      <c r="T55" s="44"/>
    </row>
    <row r="56" spans="1:20" ht="25.5">
      <c r="A56" s="245" t="s">
        <v>305</v>
      </c>
      <c r="B56" s="78" t="s">
        <v>409</v>
      </c>
      <c r="C56" s="330" t="s">
        <v>410</v>
      </c>
      <c r="D56" s="76"/>
      <c r="E56" s="78" t="s">
        <v>51</v>
      </c>
      <c r="F56" s="81">
        <f>'MEM.DE CÁLC.'!M350</f>
        <v>100</v>
      </c>
      <c r="G56" s="346">
        <f>'MEM.DE CÁLC.'!F348</f>
        <v>90.28</v>
      </c>
      <c r="H56" s="347">
        <f t="shared" si="4"/>
        <v>112.41</v>
      </c>
      <c r="I56" s="348">
        <f t="shared" si="14"/>
        <v>11241</v>
      </c>
      <c r="R56" s="44"/>
      <c r="T56" s="44"/>
    </row>
    <row r="57" spans="1:20">
      <c r="A57" s="83"/>
      <c r="B57" s="78"/>
      <c r="C57" s="88"/>
      <c r="D57" s="89"/>
      <c r="E57" s="78"/>
      <c r="F57" s="81"/>
      <c r="G57" s="346"/>
      <c r="H57" s="347"/>
      <c r="I57" s="351"/>
      <c r="R57" s="44"/>
      <c r="T57" s="44"/>
    </row>
    <row r="58" spans="1:20">
      <c r="A58" s="83"/>
      <c r="B58" s="78"/>
      <c r="C58" s="88"/>
      <c r="D58" s="89"/>
      <c r="E58" s="78"/>
      <c r="F58" s="81"/>
      <c r="G58" s="346"/>
      <c r="H58" s="347"/>
      <c r="I58" s="351"/>
      <c r="R58" s="44"/>
      <c r="T58" s="44"/>
    </row>
    <row r="59" spans="1:20">
      <c r="A59" s="77">
        <v>4</v>
      </c>
      <c r="B59" s="78"/>
      <c r="C59" s="79" t="s">
        <v>600</v>
      </c>
      <c r="D59" s="80">
        <f>SUM(I60:I78)</f>
        <v>386601.28000000009</v>
      </c>
      <c r="E59" s="78"/>
      <c r="F59" s="81"/>
      <c r="G59" s="346"/>
      <c r="H59" s="347" t="str">
        <f t="shared" ref="H59:H78" si="15">IF(G59="","",ROUND(G59+(G59*$E$3),2))</f>
        <v/>
      </c>
      <c r="I59" s="349"/>
      <c r="R59" s="44"/>
      <c r="T59" s="44"/>
    </row>
    <row r="60" spans="1:20" ht="38.25">
      <c r="A60" s="245" t="s">
        <v>106</v>
      </c>
      <c r="B60" s="78" t="s">
        <v>498</v>
      </c>
      <c r="C60" s="75" t="s">
        <v>497</v>
      </c>
      <c r="D60" s="76"/>
      <c r="E60" s="78" t="s">
        <v>51</v>
      </c>
      <c r="F60" s="81">
        <f>'MEM.DE CÁLC.'!M361</f>
        <v>8.1999999999999993</v>
      </c>
      <c r="G60" s="346">
        <f>'MEM.DE CÁLC.'!F356</f>
        <v>1.82</v>
      </c>
      <c r="H60" s="347">
        <f t="shared" si="15"/>
        <v>2.27</v>
      </c>
      <c r="I60" s="348">
        <f t="shared" ref="I60:I65" si="16">IF(F60="","",ROUND(F60*H60,2))</f>
        <v>18.61</v>
      </c>
      <c r="R60" s="44"/>
      <c r="T60" s="44"/>
    </row>
    <row r="61" spans="1:20" ht="25.5">
      <c r="A61" s="245" t="s">
        <v>119</v>
      </c>
      <c r="B61" s="78" t="s">
        <v>491</v>
      </c>
      <c r="C61" s="75" t="s">
        <v>490</v>
      </c>
      <c r="D61" s="76"/>
      <c r="E61" s="78" t="s">
        <v>492</v>
      </c>
      <c r="F61" s="81">
        <f>'MEM.DE CÁLC.'!M369</f>
        <v>14.399999999999999</v>
      </c>
      <c r="G61" s="346">
        <f>'MEM.DE CÁLC.'!F364</f>
        <v>343.48</v>
      </c>
      <c r="H61" s="347">
        <f t="shared" si="15"/>
        <v>427.67</v>
      </c>
      <c r="I61" s="348">
        <f t="shared" si="16"/>
        <v>6158.45</v>
      </c>
      <c r="R61" s="44"/>
      <c r="T61" s="44"/>
    </row>
    <row r="62" spans="1:20" ht="25.5">
      <c r="A62" s="245" t="s">
        <v>311</v>
      </c>
      <c r="B62" s="78" t="s">
        <v>418</v>
      </c>
      <c r="C62" s="332" t="s">
        <v>420</v>
      </c>
      <c r="D62" s="76"/>
      <c r="E62" s="78" t="s">
        <v>264</v>
      </c>
      <c r="F62" s="81">
        <f>'MEM.DE CÁLC.'!M377</f>
        <v>1.1499999999999999</v>
      </c>
      <c r="G62" s="346">
        <f>'MEM.DE CÁLC.'!F372</f>
        <v>2510.59</v>
      </c>
      <c r="H62" s="347">
        <f t="shared" si="15"/>
        <v>3125.94</v>
      </c>
      <c r="I62" s="348">
        <f t="shared" si="16"/>
        <v>3594.83</v>
      </c>
      <c r="R62" s="44"/>
      <c r="T62" s="44"/>
    </row>
    <row r="63" spans="1:20" ht="25.5">
      <c r="A63" s="83" t="s">
        <v>313</v>
      </c>
      <c r="B63" s="78" t="s">
        <v>458</v>
      </c>
      <c r="C63" s="75" t="s">
        <v>494</v>
      </c>
      <c r="D63" s="76"/>
      <c r="E63" s="78" t="s">
        <v>37</v>
      </c>
      <c r="F63" s="90">
        <f>'MEM.DE CÁLC.'!M388</f>
        <v>10.66</v>
      </c>
      <c r="G63" s="352">
        <f>'MEM.DE CÁLC.'!F383</f>
        <v>57.04</v>
      </c>
      <c r="H63" s="347">
        <f t="shared" si="15"/>
        <v>71.02</v>
      </c>
      <c r="I63" s="353">
        <f t="shared" si="16"/>
        <v>757.07</v>
      </c>
      <c r="R63" s="44"/>
      <c r="T63" s="44"/>
    </row>
    <row r="64" spans="1:20" ht="38.25">
      <c r="A64" s="83" t="s">
        <v>318</v>
      </c>
      <c r="B64" s="78" t="s">
        <v>496</v>
      </c>
      <c r="C64" s="75" t="s">
        <v>495</v>
      </c>
      <c r="D64" s="76"/>
      <c r="E64" s="78" t="s">
        <v>37</v>
      </c>
      <c r="F64" s="90">
        <f>'MEM.DE CÁLC.'!M396</f>
        <v>30.6</v>
      </c>
      <c r="G64" s="352">
        <f>'MEM.DE CÁLC.'!F391</f>
        <v>10.15</v>
      </c>
      <c r="H64" s="347">
        <f t="shared" si="15"/>
        <v>12.64</v>
      </c>
      <c r="I64" s="353">
        <f t="shared" si="16"/>
        <v>386.78</v>
      </c>
      <c r="R64" s="44"/>
      <c r="T64" s="44"/>
    </row>
    <row r="65" spans="1:20" ht="24" customHeight="1">
      <c r="A65" s="83" t="s">
        <v>319</v>
      </c>
      <c r="B65" s="78" t="s">
        <v>447</v>
      </c>
      <c r="C65" s="75" t="s">
        <v>446</v>
      </c>
      <c r="D65" s="76"/>
      <c r="E65" s="78" t="s">
        <v>37</v>
      </c>
      <c r="F65" s="81">
        <f>'MEM.DE CÁLC.'!M404</f>
        <v>30.6</v>
      </c>
      <c r="G65" s="346">
        <f>'MEM.DE CÁLC.'!F399</f>
        <v>39.1</v>
      </c>
      <c r="H65" s="347">
        <f t="shared" si="15"/>
        <v>48.68</v>
      </c>
      <c r="I65" s="348">
        <f t="shared" si="16"/>
        <v>1489.61</v>
      </c>
      <c r="R65" s="44"/>
      <c r="T65" s="44"/>
    </row>
    <row r="66" spans="1:20" ht="24" customHeight="1">
      <c r="A66" s="83" t="s">
        <v>415</v>
      </c>
      <c r="B66" s="78" t="s">
        <v>442</v>
      </c>
      <c r="C66" s="75" t="s">
        <v>443</v>
      </c>
      <c r="D66" s="76"/>
      <c r="E66" s="78" t="s">
        <v>37</v>
      </c>
      <c r="F66" s="81">
        <f>'MEM.DE CÁLC.'!M412</f>
        <v>45.900000000000006</v>
      </c>
      <c r="G66" s="346">
        <f>'MEM.DE CÁLC.'!F407</f>
        <v>16.399999999999999</v>
      </c>
      <c r="H66" s="347">
        <f t="shared" si="15"/>
        <v>20.420000000000002</v>
      </c>
      <c r="I66" s="348">
        <f t="shared" ref="I66" si="17">IF(F66="","",ROUND(F66*H66,2))</f>
        <v>937.28</v>
      </c>
      <c r="R66" s="44"/>
      <c r="T66" s="44"/>
    </row>
    <row r="67" spans="1:20" ht="24" customHeight="1">
      <c r="A67" s="83" t="s">
        <v>417</v>
      </c>
      <c r="B67" s="78" t="s">
        <v>518</v>
      </c>
      <c r="C67" s="75" t="s">
        <v>517</v>
      </c>
      <c r="D67" s="76"/>
      <c r="E67" s="78" t="s">
        <v>264</v>
      </c>
      <c r="F67" s="81">
        <f>'MEM.DE CÁLC.'!M417</f>
        <v>0.79</v>
      </c>
      <c r="G67" s="346">
        <f>'MEM.DE CÁLC.'!F415</f>
        <v>275.3</v>
      </c>
      <c r="H67" s="347">
        <f t="shared" si="15"/>
        <v>342.78</v>
      </c>
      <c r="I67" s="348">
        <f t="shared" ref="I67:I70" si="18">IF(F67="","",ROUND(F67*H67,2))</f>
        <v>270.8</v>
      </c>
      <c r="R67" s="44"/>
      <c r="T67" s="44"/>
    </row>
    <row r="68" spans="1:20" ht="24" customHeight="1">
      <c r="A68" s="83" t="s">
        <v>423</v>
      </c>
      <c r="B68" s="78">
        <v>96522</v>
      </c>
      <c r="C68" s="75" t="s">
        <v>441</v>
      </c>
      <c r="D68" s="76"/>
      <c r="E68" s="78" t="s">
        <v>264</v>
      </c>
      <c r="F68" s="81">
        <f>'MEM.DE CÁLC.'!M424</f>
        <v>6.34</v>
      </c>
      <c r="G68" s="346">
        <f>'MEM.DE CÁLC.'!F422</f>
        <v>153.06</v>
      </c>
      <c r="H68" s="347">
        <f t="shared" si="15"/>
        <v>190.58</v>
      </c>
      <c r="I68" s="348">
        <f t="shared" si="18"/>
        <v>1208.28</v>
      </c>
      <c r="R68" s="44"/>
      <c r="T68" s="44"/>
    </row>
    <row r="69" spans="1:20" ht="24" customHeight="1">
      <c r="A69" s="83" t="s">
        <v>444</v>
      </c>
      <c r="B69" s="78" t="s">
        <v>267</v>
      </c>
      <c r="C69" s="75" t="s">
        <v>268</v>
      </c>
      <c r="D69" s="76"/>
      <c r="E69" s="78" t="s">
        <v>264</v>
      </c>
      <c r="F69" s="81">
        <f>'MEM.DE CÁLC.'!M429</f>
        <v>6.34</v>
      </c>
      <c r="G69" s="346">
        <f>'MEM.DE CÁLC.'!F427</f>
        <v>4349.47</v>
      </c>
      <c r="H69" s="347">
        <f t="shared" si="15"/>
        <v>5415.53</v>
      </c>
      <c r="I69" s="348">
        <f t="shared" si="18"/>
        <v>34334.46</v>
      </c>
      <c r="R69" s="44"/>
      <c r="T69" s="44"/>
    </row>
    <row r="70" spans="1:20" ht="24" customHeight="1">
      <c r="A70" s="245" t="s">
        <v>445</v>
      </c>
      <c r="B70" s="78" t="s">
        <v>314</v>
      </c>
      <c r="C70" s="75" t="s">
        <v>315</v>
      </c>
      <c r="D70" s="76"/>
      <c r="E70" s="78" t="s">
        <v>53</v>
      </c>
      <c r="F70" s="82">
        <f>'MEM.DE CÁLC.'!M445</f>
        <v>8413.7999999999993</v>
      </c>
      <c r="G70" s="346">
        <f>'MEM.DE CÁLC.'!F432</f>
        <v>22.45</v>
      </c>
      <c r="H70" s="347">
        <f t="shared" si="15"/>
        <v>27.95</v>
      </c>
      <c r="I70" s="348">
        <f t="shared" si="18"/>
        <v>235165.71</v>
      </c>
      <c r="R70" s="44"/>
      <c r="T70" s="44"/>
    </row>
    <row r="71" spans="1:20" ht="24" customHeight="1">
      <c r="A71" s="245" t="s">
        <v>457</v>
      </c>
      <c r="B71" s="78" t="s">
        <v>270</v>
      </c>
      <c r="C71" s="75" t="s">
        <v>271</v>
      </c>
      <c r="D71" s="76"/>
      <c r="E71" s="78" t="s">
        <v>37</v>
      </c>
      <c r="F71" s="81">
        <f>'MEM.DE CÁLC.'!M477</f>
        <v>293.19</v>
      </c>
      <c r="G71" s="346">
        <f>'MEM.DE CÁLC.'!F464</f>
        <v>127.68</v>
      </c>
      <c r="H71" s="347">
        <f t="shared" si="15"/>
        <v>158.97</v>
      </c>
      <c r="I71" s="348">
        <f t="shared" ref="I71:I78" si="19">IF(F71="","",ROUND(F71*H71,2))</f>
        <v>46608.41</v>
      </c>
      <c r="R71" s="44"/>
      <c r="T71" s="44"/>
    </row>
    <row r="72" spans="1:20" ht="24" customHeight="1">
      <c r="A72" s="245" t="s">
        <v>503</v>
      </c>
      <c r="B72" s="78" t="s">
        <v>306</v>
      </c>
      <c r="C72" s="332" t="s">
        <v>507</v>
      </c>
      <c r="D72" s="76"/>
      <c r="E72" s="78" t="s">
        <v>51</v>
      </c>
      <c r="F72" s="81">
        <f>'MEM.DE CÁLC.'!M486</f>
        <v>15.4</v>
      </c>
      <c r="G72" s="346">
        <f>'MEM.DE CÁLC.'!F480</f>
        <v>74.19</v>
      </c>
      <c r="H72" s="347">
        <f t="shared" si="15"/>
        <v>92.37</v>
      </c>
      <c r="I72" s="348">
        <f t="shared" si="19"/>
        <v>1422.5</v>
      </c>
      <c r="R72" s="44"/>
      <c r="T72" s="44"/>
    </row>
    <row r="73" spans="1:20" ht="24" customHeight="1">
      <c r="A73" s="245" t="s">
        <v>504</v>
      </c>
      <c r="B73" s="78" t="s">
        <v>288</v>
      </c>
      <c r="C73" s="75" t="s">
        <v>289</v>
      </c>
      <c r="D73" s="76"/>
      <c r="E73" s="78" t="s">
        <v>51</v>
      </c>
      <c r="F73" s="81">
        <f>'MEM.DE CÁLC.'!M502</f>
        <v>108.3</v>
      </c>
      <c r="G73" s="346">
        <f>'MEM.DE CÁLC.'!F489</f>
        <v>89.73</v>
      </c>
      <c r="H73" s="347">
        <f t="shared" si="15"/>
        <v>111.72</v>
      </c>
      <c r="I73" s="348">
        <f t="shared" si="19"/>
        <v>12099.28</v>
      </c>
      <c r="R73" s="44"/>
      <c r="T73" s="44"/>
    </row>
    <row r="74" spans="1:20" ht="24" customHeight="1">
      <c r="A74" s="245" t="s">
        <v>505</v>
      </c>
      <c r="B74" s="78" t="s">
        <v>409</v>
      </c>
      <c r="C74" s="75" t="s">
        <v>410</v>
      </c>
      <c r="D74" s="76"/>
      <c r="E74" s="78" t="s">
        <v>51</v>
      </c>
      <c r="F74" s="81">
        <f>'MEM.DE CÁLC.'!M519</f>
        <v>75.599999999999994</v>
      </c>
      <c r="G74" s="346">
        <f>'MEM.DE CÁLC.'!F506</f>
        <v>90.28</v>
      </c>
      <c r="H74" s="347">
        <f t="shared" si="15"/>
        <v>112.41</v>
      </c>
      <c r="I74" s="348">
        <f t="shared" si="19"/>
        <v>8498.2000000000007</v>
      </c>
      <c r="R74" s="44"/>
      <c r="T74" s="44"/>
    </row>
    <row r="75" spans="1:20" ht="24" customHeight="1">
      <c r="A75" s="245" t="s">
        <v>508</v>
      </c>
      <c r="B75" s="78" t="s">
        <v>276</v>
      </c>
      <c r="C75" s="332" t="s">
        <v>469</v>
      </c>
      <c r="D75" s="76"/>
      <c r="E75" s="78" t="s">
        <v>37</v>
      </c>
      <c r="F75" s="81">
        <f>'MEM.DE CÁLC.'!M527</f>
        <v>16.829999999999998</v>
      </c>
      <c r="G75" s="346">
        <f>'MEM.DE CÁLC.'!F522</f>
        <v>96.16</v>
      </c>
      <c r="H75" s="347">
        <f t="shared" si="15"/>
        <v>119.73</v>
      </c>
      <c r="I75" s="348">
        <f t="shared" si="19"/>
        <v>2015.06</v>
      </c>
      <c r="R75" s="44"/>
      <c r="T75" s="44"/>
    </row>
    <row r="76" spans="1:20" ht="24" customHeight="1">
      <c r="A76" s="245" t="s">
        <v>515</v>
      </c>
      <c r="B76" s="269" t="s">
        <v>566</v>
      </c>
      <c r="C76" s="332" t="s">
        <v>565</v>
      </c>
      <c r="D76" s="76"/>
      <c r="E76" s="78" t="s">
        <v>51</v>
      </c>
      <c r="F76" s="81">
        <f>'MEM.DE CÁLC.'!M543</f>
        <v>126.2</v>
      </c>
      <c r="G76" s="346">
        <f>'MEM.DE CÁLC.'!F530</f>
        <v>80.95</v>
      </c>
      <c r="H76" s="347">
        <f t="shared" si="15"/>
        <v>100.79</v>
      </c>
      <c r="I76" s="348">
        <f t="shared" si="19"/>
        <v>12719.7</v>
      </c>
      <c r="R76" s="44"/>
      <c r="T76" s="44"/>
    </row>
    <row r="77" spans="1:20" ht="25.5">
      <c r="A77" s="245" t="s">
        <v>516</v>
      </c>
      <c r="B77" s="78" t="s">
        <v>527</v>
      </c>
      <c r="C77" s="332" t="s">
        <v>526</v>
      </c>
      <c r="D77" s="76"/>
      <c r="E77" s="78" t="s">
        <v>37</v>
      </c>
      <c r="F77" s="81">
        <f>'MEM.DE CÁLC.'!M551</f>
        <v>15.2</v>
      </c>
      <c r="G77" s="346">
        <f>'MEM.DE CÁLC.'!F549</f>
        <v>65.239999999999995</v>
      </c>
      <c r="H77" s="347">
        <f t="shared" si="15"/>
        <v>81.23</v>
      </c>
      <c r="I77" s="348">
        <f t="shared" si="19"/>
        <v>1234.7</v>
      </c>
      <c r="R77" s="44"/>
      <c r="T77" s="44"/>
    </row>
    <row r="78" spans="1:20" ht="25.5">
      <c r="A78" s="245" t="s">
        <v>567</v>
      </c>
      <c r="B78" s="78" t="s">
        <v>411</v>
      </c>
      <c r="C78" s="75" t="s">
        <v>285</v>
      </c>
      <c r="D78" s="76"/>
      <c r="E78" s="78" t="s">
        <v>37</v>
      </c>
      <c r="F78" s="81">
        <f>'MEM.DE CÁLC.'!M556</f>
        <v>381.15</v>
      </c>
      <c r="G78" s="346">
        <f>'MEM.DE CÁLC.'!F554</f>
        <v>37.26</v>
      </c>
      <c r="H78" s="347">
        <f t="shared" si="15"/>
        <v>46.39</v>
      </c>
      <c r="I78" s="348">
        <f t="shared" si="19"/>
        <v>17681.55</v>
      </c>
      <c r="R78" s="44"/>
      <c r="T78" s="44"/>
    </row>
    <row r="79" spans="1:20">
      <c r="A79" s="245"/>
      <c r="B79" s="78"/>
      <c r="C79" s="150"/>
      <c r="D79" s="76"/>
      <c r="E79" s="78"/>
      <c r="F79" s="81"/>
      <c r="G79" s="346"/>
      <c r="H79" s="347"/>
      <c r="I79" s="348"/>
      <c r="R79" s="44"/>
      <c r="T79" s="44"/>
    </row>
    <row r="80" spans="1:20">
      <c r="A80" s="77">
        <v>5</v>
      </c>
      <c r="B80" s="78"/>
      <c r="C80" s="79" t="s">
        <v>450</v>
      </c>
      <c r="D80" s="80">
        <f>SUM(I81:I87)</f>
        <v>58119.44</v>
      </c>
      <c r="E80" s="78"/>
      <c r="F80" s="81"/>
      <c r="G80" s="346"/>
      <c r="H80" s="347" t="str">
        <f t="shared" ref="H80:H103" si="20">IF(G80="","",ROUND(G80+(G80*$E$3),2))</f>
        <v/>
      </c>
      <c r="I80" s="349"/>
      <c r="R80" s="44"/>
      <c r="T80" s="44"/>
    </row>
    <row r="81" spans="1:20" ht="38.25">
      <c r="A81" s="83" t="s">
        <v>124</v>
      </c>
      <c r="B81" s="78">
        <v>104802</v>
      </c>
      <c r="C81" s="75" t="s">
        <v>308</v>
      </c>
      <c r="D81" s="76"/>
      <c r="E81" s="78" t="s">
        <v>37</v>
      </c>
      <c r="F81" s="81">
        <f>'MEM.DE CÁLC.'!M564</f>
        <v>250.24</v>
      </c>
      <c r="G81" s="346">
        <f>'MEM.DE CÁLC.'!F562</f>
        <v>10.42</v>
      </c>
      <c r="H81" s="347">
        <f t="shared" si="20"/>
        <v>12.97</v>
      </c>
      <c r="I81" s="348">
        <f t="shared" ref="I81:I87" si="21">IF(F81="","",ROUND(F81*H81,2))</f>
        <v>3245.61</v>
      </c>
      <c r="R81" s="44"/>
      <c r="T81" s="44"/>
    </row>
    <row r="82" spans="1:20" ht="38.25">
      <c r="A82" s="83" t="s">
        <v>127</v>
      </c>
      <c r="B82" s="269" t="s">
        <v>309</v>
      </c>
      <c r="C82" s="332" t="s">
        <v>372</v>
      </c>
      <c r="D82" s="76"/>
      <c r="E82" s="78" t="s">
        <v>37</v>
      </c>
      <c r="F82" s="81">
        <f>'MEM.DE CÁLC.'!M572</f>
        <v>45.45</v>
      </c>
      <c r="G82" s="346">
        <f>'MEM.DE CÁLC.'!F567</f>
        <v>10.14</v>
      </c>
      <c r="H82" s="347">
        <f t="shared" si="20"/>
        <v>12.63</v>
      </c>
      <c r="I82" s="348">
        <f t="shared" si="21"/>
        <v>574.03</v>
      </c>
      <c r="R82" s="44"/>
      <c r="T82" s="44"/>
    </row>
    <row r="83" spans="1:20" ht="51">
      <c r="A83" s="83" t="s">
        <v>329</v>
      </c>
      <c r="B83" s="367" t="s">
        <v>293</v>
      </c>
      <c r="C83" s="341" t="s">
        <v>294</v>
      </c>
      <c r="D83" s="76"/>
      <c r="E83" s="78" t="s">
        <v>37</v>
      </c>
      <c r="F83" s="81">
        <f>'MEM.DE CÁLC.'!M580</f>
        <v>45.45</v>
      </c>
      <c r="G83" s="346">
        <f>'MEM.DE CÁLC.'!F575</f>
        <v>16.899999999999999</v>
      </c>
      <c r="H83" s="347">
        <f t="shared" si="20"/>
        <v>21.04</v>
      </c>
      <c r="I83" s="355">
        <f t="shared" si="21"/>
        <v>956.27</v>
      </c>
      <c r="R83" s="44"/>
      <c r="T83" s="44"/>
    </row>
    <row r="84" spans="1:20" ht="51">
      <c r="A84" s="361" t="s">
        <v>331</v>
      </c>
      <c r="B84" s="334" t="s">
        <v>314</v>
      </c>
      <c r="C84" s="362" t="s">
        <v>315</v>
      </c>
      <c r="D84" s="360"/>
      <c r="E84" s="363" t="s">
        <v>53</v>
      </c>
      <c r="F84" s="364">
        <f>'MEM.DE CÁLC.'!M592</f>
        <v>1515</v>
      </c>
      <c r="G84" s="365">
        <f>'MEM.DE CÁLC.'!F587</f>
        <v>22.45</v>
      </c>
      <c r="H84" s="366">
        <f t="shared" si="20"/>
        <v>27.95</v>
      </c>
      <c r="I84" s="353">
        <f t="shared" si="21"/>
        <v>42344.25</v>
      </c>
      <c r="R84" s="44"/>
      <c r="T84" s="44"/>
    </row>
    <row r="85" spans="1:20" ht="38.25">
      <c r="A85" s="83" t="s">
        <v>412</v>
      </c>
      <c r="B85" s="78" t="s">
        <v>276</v>
      </c>
      <c r="C85" s="75" t="s">
        <v>32</v>
      </c>
      <c r="D85" s="76"/>
      <c r="E85" s="78" t="s">
        <v>37</v>
      </c>
      <c r="F85" s="90">
        <f>'MEM.DE CÁLC.'!M600</f>
        <v>61</v>
      </c>
      <c r="G85" s="352">
        <f>'MEM.DE CÁLC.'!F595</f>
        <v>96.16</v>
      </c>
      <c r="H85" s="347">
        <f t="shared" si="20"/>
        <v>119.73</v>
      </c>
      <c r="I85" s="353">
        <f t="shared" si="21"/>
        <v>7303.53</v>
      </c>
      <c r="R85" s="44"/>
      <c r="T85" s="44"/>
    </row>
    <row r="86" spans="1:20" ht="25.5">
      <c r="A86" s="83" t="s">
        <v>413</v>
      </c>
      <c r="B86" s="269" t="s">
        <v>566</v>
      </c>
      <c r="C86" s="332" t="s">
        <v>565</v>
      </c>
      <c r="D86" s="76"/>
      <c r="E86" s="78" t="s">
        <v>51</v>
      </c>
      <c r="F86" s="90">
        <f>'MEM.DE CÁLC.'!M605</f>
        <v>7</v>
      </c>
      <c r="G86" s="352">
        <f>'MEM.DE CÁLC.'!F603</f>
        <v>80.95</v>
      </c>
      <c r="H86" s="347">
        <f t="shared" si="20"/>
        <v>100.79</v>
      </c>
      <c r="I86" s="353">
        <f t="shared" si="21"/>
        <v>705.53</v>
      </c>
      <c r="R86" s="44"/>
      <c r="T86" s="44"/>
    </row>
    <row r="87" spans="1:20" ht="25.5">
      <c r="A87" s="83" t="s">
        <v>414</v>
      </c>
      <c r="B87" s="78" t="s">
        <v>411</v>
      </c>
      <c r="C87" s="75" t="s">
        <v>285</v>
      </c>
      <c r="D87" s="76"/>
      <c r="E87" s="78" t="s">
        <v>37</v>
      </c>
      <c r="F87" s="81">
        <f>'MEM.DE CÁLC.'!M613</f>
        <v>61</v>
      </c>
      <c r="G87" s="346">
        <f>'MEM.DE CÁLC.'!F608</f>
        <v>39.369999999999997</v>
      </c>
      <c r="H87" s="347">
        <f t="shared" si="20"/>
        <v>49.02</v>
      </c>
      <c r="I87" s="348">
        <f t="shared" si="21"/>
        <v>2990.22</v>
      </c>
      <c r="R87" s="44"/>
      <c r="T87" s="44"/>
    </row>
    <row r="88" spans="1:20">
      <c r="A88" s="77"/>
      <c r="B88" s="78"/>
      <c r="C88" s="79"/>
      <c r="D88" s="91"/>
      <c r="E88" s="78"/>
      <c r="F88" s="81"/>
      <c r="G88" s="346"/>
      <c r="H88" s="347" t="str">
        <f t="shared" si="20"/>
        <v/>
      </c>
      <c r="I88" s="350"/>
      <c r="R88" s="44"/>
      <c r="T88" s="44"/>
    </row>
    <row r="89" spans="1:20">
      <c r="A89" s="77">
        <v>6</v>
      </c>
      <c r="B89" s="78"/>
      <c r="C89" s="79" t="s">
        <v>570</v>
      </c>
      <c r="D89" s="80">
        <f>SUM(I90:I98)</f>
        <v>87272.380000000019</v>
      </c>
      <c r="E89" s="78"/>
      <c r="F89" s="81"/>
      <c r="G89" s="346"/>
      <c r="H89" s="347" t="str">
        <f t="shared" si="20"/>
        <v/>
      </c>
      <c r="I89" s="349"/>
      <c r="R89" s="44"/>
      <c r="T89" s="44"/>
    </row>
    <row r="90" spans="1:20" ht="38.25">
      <c r="A90" s="83" t="s">
        <v>133</v>
      </c>
      <c r="B90" s="78" t="s">
        <v>432</v>
      </c>
      <c r="C90" s="75" t="s">
        <v>433</v>
      </c>
      <c r="D90" s="76"/>
      <c r="E90" s="78" t="s">
        <v>37</v>
      </c>
      <c r="F90" s="81">
        <f>'MEM.DE CÁLC.'!M620</f>
        <v>23</v>
      </c>
      <c r="G90" s="346">
        <f>'MEM.DE CÁLC.'!F618</f>
        <v>10.47</v>
      </c>
      <c r="H90" s="347">
        <f t="shared" si="20"/>
        <v>13.04</v>
      </c>
      <c r="I90" s="348">
        <f>IF(F90="","",ROUND(F90*H90,2))</f>
        <v>299.92</v>
      </c>
      <c r="R90" s="44"/>
      <c r="T90" s="44"/>
    </row>
    <row r="91" spans="1:20" ht="38.25">
      <c r="A91" s="83" t="s">
        <v>136</v>
      </c>
      <c r="B91" s="78" t="s">
        <v>518</v>
      </c>
      <c r="C91" s="75" t="s">
        <v>517</v>
      </c>
      <c r="D91" s="76"/>
      <c r="E91" s="78" t="s">
        <v>264</v>
      </c>
      <c r="F91" s="81">
        <f>'MEM.DE CÁLC.'!M627</f>
        <v>2.35</v>
      </c>
      <c r="G91" s="346">
        <f>'MEM.DE CÁLC.'!F625</f>
        <v>275.3</v>
      </c>
      <c r="H91" s="347">
        <f t="shared" si="20"/>
        <v>342.78</v>
      </c>
      <c r="I91" s="348">
        <f>IF(F91="","",ROUND(F91*H91,2))</f>
        <v>805.53</v>
      </c>
      <c r="R91" s="44"/>
      <c r="T91" s="44"/>
    </row>
    <row r="92" spans="1:20" ht="25.5">
      <c r="A92" s="83" t="s">
        <v>140</v>
      </c>
      <c r="B92" s="78">
        <v>96522</v>
      </c>
      <c r="C92" s="75" t="s">
        <v>441</v>
      </c>
      <c r="D92" s="76"/>
      <c r="E92" s="78" t="s">
        <v>264</v>
      </c>
      <c r="F92" s="81">
        <f>'MEM.DE CÁLC.'!M636</f>
        <v>44.209999999999994</v>
      </c>
      <c r="G92" s="346">
        <f>'MEM.DE CÁLC.'!F630</f>
        <v>153.06</v>
      </c>
      <c r="H92" s="347">
        <f t="shared" si="20"/>
        <v>190.58</v>
      </c>
      <c r="I92" s="348">
        <f>IF(F92="","",ROUND(F92*H92,2))</f>
        <v>8425.5400000000009</v>
      </c>
      <c r="R92" s="44"/>
      <c r="T92" s="44"/>
    </row>
    <row r="93" spans="1:20" ht="51">
      <c r="A93" s="83" t="s">
        <v>144</v>
      </c>
      <c r="B93" s="78" t="s">
        <v>573</v>
      </c>
      <c r="C93" s="332" t="s">
        <v>607</v>
      </c>
      <c r="D93" s="76"/>
      <c r="E93" s="269" t="s">
        <v>574</v>
      </c>
      <c r="F93" s="81">
        <f>'MEM.DE CÁLC.'!M641</f>
        <v>5</v>
      </c>
      <c r="G93" s="346">
        <f>'MEM.DE CÁLC.'!F639</f>
        <v>292.77999999999997</v>
      </c>
      <c r="H93" s="347">
        <f t="shared" si="20"/>
        <v>364.54</v>
      </c>
      <c r="I93" s="348">
        <f>IF(F93="","",ROUND(F93*H93,2))</f>
        <v>1822.7</v>
      </c>
      <c r="R93" s="44"/>
      <c r="T93" s="44"/>
    </row>
    <row r="94" spans="1:20" ht="51">
      <c r="A94" s="83" t="s">
        <v>591</v>
      </c>
      <c r="B94" s="269" t="s">
        <v>576</v>
      </c>
      <c r="C94" s="332" t="s">
        <v>608</v>
      </c>
      <c r="D94" s="76"/>
      <c r="E94" s="269" t="s">
        <v>574</v>
      </c>
      <c r="F94" s="81">
        <f>'MEM.DE CÁLC.'!M646</f>
        <v>3</v>
      </c>
      <c r="G94" s="346">
        <f>'MEM.DE CÁLC.'!F644</f>
        <v>448.61</v>
      </c>
      <c r="H94" s="347">
        <f t="shared" si="20"/>
        <v>558.55999999999995</v>
      </c>
      <c r="I94" s="348">
        <f t="shared" ref="I94:I98" si="22">IF(F94="","",ROUND(F94*H94,2))</f>
        <v>1675.68</v>
      </c>
      <c r="R94" s="44"/>
      <c r="T94" s="44"/>
    </row>
    <row r="95" spans="1:20" ht="25.5">
      <c r="A95" s="83" t="s">
        <v>592</v>
      </c>
      <c r="B95" s="78" t="s">
        <v>291</v>
      </c>
      <c r="C95" s="331" t="s">
        <v>61</v>
      </c>
      <c r="D95" s="76"/>
      <c r="E95" s="78" t="s">
        <v>51</v>
      </c>
      <c r="F95" s="81">
        <f>'MEM.DE CÁLC.'!M651</f>
        <v>66</v>
      </c>
      <c r="G95" s="346">
        <f>'MEM.DE CÁLC.'!F649</f>
        <v>234.25</v>
      </c>
      <c r="H95" s="347">
        <f t="shared" si="20"/>
        <v>291.66000000000003</v>
      </c>
      <c r="I95" s="348">
        <f t="shared" si="22"/>
        <v>19249.560000000001</v>
      </c>
      <c r="R95" s="44"/>
      <c r="T95" s="44"/>
    </row>
    <row r="96" spans="1:20" ht="25.5">
      <c r="A96" s="83" t="s">
        <v>593</v>
      </c>
      <c r="B96" s="334" t="s">
        <v>579</v>
      </c>
      <c r="C96" s="341" t="s">
        <v>578</v>
      </c>
      <c r="D96" s="76"/>
      <c r="E96" s="269" t="s">
        <v>51</v>
      </c>
      <c r="F96" s="81">
        <f>'MEM.DE CÁLC.'!M656</f>
        <v>94</v>
      </c>
      <c r="G96" s="346">
        <f>'MEM.DE CÁLC.'!F654</f>
        <v>287.23</v>
      </c>
      <c r="H96" s="347">
        <f t="shared" si="20"/>
        <v>357.63</v>
      </c>
      <c r="I96" s="348">
        <f t="shared" si="22"/>
        <v>33617.22</v>
      </c>
      <c r="R96" s="44"/>
      <c r="T96" s="44"/>
    </row>
    <row r="97" spans="1:20" ht="25.5">
      <c r="A97" s="83" t="s">
        <v>594</v>
      </c>
      <c r="B97" s="336" t="s">
        <v>581</v>
      </c>
      <c r="C97" s="341" t="s">
        <v>580</v>
      </c>
      <c r="D97" s="76"/>
      <c r="E97" s="269" t="s">
        <v>264</v>
      </c>
      <c r="F97" s="81">
        <f>'MEM.DE CÁLC.'!M665</f>
        <v>44.209999999999994</v>
      </c>
      <c r="G97" s="346">
        <f>'MEM.DE CÁLC.'!F659</f>
        <v>48.38</v>
      </c>
      <c r="H97" s="347">
        <f t="shared" si="20"/>
        <v>60.24</v>
      </c>
      <c r="I97" s="348">
        <f t="shared" si="22"/>
        <v>2663.21</v>
      </c>
      <c r="R97" s="44"/>
      <c r="T97" s="44"/>
    </row>
    <row r="98" spans="1:20" ht="38.25">
      <c r="A98" s="83" t="s">
        <v>595</v>
      </c>
      <c r="B98" s="78" t="s">
        <v>583</v>
      </c>
      <c r="C98" s="332" t="s">
        <v>582</v>
      </c>
      <c r="D98" s="76"/>
      <c r="E98" s="78" t="s">
        <v>37</v>
      </c>
      <c r="F98" s="81">
        <f>'MEM.DE CÁLC.'!M674</f>
        <v>167.2</v>
      </c>
      <c r="G98" s="346">
        <f>'MEM.DE CÁLC.'!F668</f>
        <v>89.89</v>
      </c>
      <c r="H98" s="347">
        <f t="shared" si="20"/>
        <v>111.92</v>
      </c>
      <c r="I98" s="348">
        <f t="shared" si="22"/>
        <v>18713.02</v>
      </c>
      <c r="R98" s="44"/>
      <c r="T98" s="44"/>
    </row>
    <row r="99" spans="1:20">
      <c r="A99" s="83"/>
      <c r="B99" s="78"/>
      <c r="C99" s="332"/>
      <c r="D99" s="360"/>
      <c r="E99" s="78"/>
      <c r="F99" s="81"/>
      <c r="G99" s="346"/>
      <c r="H99" s="347"/>
      <c r="I99" s="351"/>
      <c r="R99" s="44"/>
      <c r="T99" s="44"/>
    </row>
    <row r="100" spans="1:20">
      <c r="A100" s="77"/>
      <c r="B100" s="78"/>
      <c r="C100" s="79"/>
      <c r="D100" s="91"/>
      <c r="E100" s="78"/>
      <c r="F100" s="81"/>
      <c r="G100" s="346"/>
      <c r="H100" s="347" t="str">
        <f t="shared" si="20"/>
        <v/>
      </c>
      <c r="I100" s="351"/>
      <c r="R100" s="44"/>
      <c r="T100" s="44"/>
    </row>
    <row r="101" spans="1:20">
      <c r="A101" s="77">
        <v>7</v>
      </c>
      <c r="B101" s="78"/>
      <c r="C101" s="79" t="s">
        <v>452</v>
      </c>
      <c r="D101" s="92">
        <f>SUM(I102:I103)</f>
        <v>19911.349999999999</v>
      </c>
      <c r="E101" s="78"/>
      <c r="F101" s="81"/>
      <c r="G101" s="346"/>
      <c r="H101" s="347" t="str">
        <f t="shared" si="20"/>
        <v/>
      </c>
      <c r="I101" s="351"/>
      <c r="R101" s="44"/>
      <c r="T101" s="44"/>
    </row>
    <row r="102" spans="1:20" ht="25.5">
      <c r="A102" s="83" t="s">
        <v>138</v>
      </c>
      <c r="B102" s="269" t="s">
        <v>333</v>
      </c>
      <c r="C102" s="75" t="s">
        <v>334</v>
      </c>
      <c r="D102" s="76"/>
      <c r="E102" s="78" t="s">
        <v>264</v>
      </c>
      <c r="F102" s="81">
        <f>'MEM.DE CÁLC.'!M686</f>
        <v>226.91000000000003</v>
      </c>
      <c r="G102" s="346">
        <f>'MEM.DE CÁLC.'!F679</f>
        <v>45.32</v>
      </c>
      <c r="H102" s="347">
        <f t="shared" si="20"/>
        <v>56.43</v>
      </c>
      <c r="I102" s="348">
        <f t="shared" ref="I102:I103" si="23">IF(F102="","",ROUND(F102*H102,2))</f>
        <v>12804.53</v>
      </c>
      <c r="R102" s="44"/>
      <c r="T102" s="44"/>
    </row>
    <row r="103" spans="1:20" ht="38.25">
      <c r="A103" s="83" t="s">
        <v>142</v>
      </c>
      <c r="B103" s="269" t="s">
        <v>336</v>
      </c>
      <c r="C103" s="75" t="s">
        <v>337</v>
      </c>
      <c r="D103" s="76"/>
      <c r="E103" s="78" t="s">
        <v>338</v>
      </c>
      <c r="F103" s="82">
        <f>'MEM.DE CÁLC.'!M691</f>
        <v>2722.92</v>
      </c>
      <c r="G103" s="346">
        <f>'MEM.DE CÁLC.'!F689</f>
        <v>2.1</v>
      </c>
      <c r="H103" s="347">
        <f t="shared" si="20"/>
        <v>2.61</v>
      </c>
      <c r="I103" s="348">
        <f t="shared" si="23"/>
        <v>7106.82</v>
      </c>
      <c r="R103" s="44"/>
      <c r="T103" s="44"/>
    </row>
    <row r="104" spans="1:20">
      <c r="A104" s="84"/>
      <c r="B104" s="85"/>
      <c r="C104" s="86"/>
      <c r="D104" s="87"/>
      <c r="E104" s="78"/>
      <c r="F104" s="81"/>
      <c r="G104" s="346"/>
      <c r="H104" s="346"/>
      <c r="I104" s="349"/>
      <c r="R104" s="44"/>
      <c r="T104" s="44"/>
    </row>
    <row r="105" spans="1:20">
      <c r="A105" s="84"/>
      <c r="B105" s="85"/>
      <c r="C105" s="86" t="s">
        <v>612</v>
      </c>
      <c r="D105" s="93">
        <f>D7+D17+D59+D89+D101+D80+D47</f>
        <v>1471829.9100000001</v>
      </c>
      <c r="E105" s="78"/>
      <c r="F105" s="81"/>
      <c r="G105" s="346"/>
      <c r="H105" s="346"/>
      <c r="I105" s="349"/>
      <c r="R105" s="44"/>
      <c r="T105" s="44"/>
    </row>
    <row r="106" spans="1:20">
      <c r="A106" s="84"/>
      <c r="B106" s="85"/>
      <c r="C106" s="86"/>
      <c r="D106" s="87"/>
      <c r="E106" s="78"/>
      <c r="F106" s="81"/>
      <c r="G106" s="346"/>
      <c r="H106" s="346"/>
      <c r="I106" s="349"/>
      <c r="R106" s="44"/>
      <c r="T106" s="44"/>
    </row>
    <row r="107" spans="1:20">
      <c r="A107" s="84"/>
      <c r="B107" s="85"/>
      <c r="C107" s="86"/>
      <c r="D107" s="87"/>
      <c r="E107" s="78"/>
      <c r="F107" s="81"/>
      <c r="G107" s="346"/>
      <c r="H107" s="346"/>
      <c r="I107" s="349"/>
      <c r="R107" s="44"/>
      <c r="T107" s="44"/>
    </row>
    <row r="108" spans="1:20">
      <c r="A108" s="84">
        <v>8</v>
      </c>
      <c r="B108" s="85"/>
      <c r="C108" s="103" t="s">
        <v>351</v>
      </c>
      <c r="D108" s="104">
        <f>SUM(I109:I110)</f>
        <v>55782.353589000006</v>
      </c>
      <c r="E108" s="78"/>
      <c r="F108" s="81"/>
      <c r="G108" s="346"/>
      <c r="H108" s="354"/>
      <c r="I108" s="355"/>
      <c r="R108" s="44"/>
      <c r="T108" s="44"/>
    </row>
    <row r="109" spans="1:20" ht="38.25">
      <c r="A109" s="83" t="s">
        <v>153</v>
      </c>
      <c r="B109" s="78" t="s">
        <v>615</v>
      </c>
      <c r="C109" s="345" t="s">
        <v>614</v>
      </c>
      <c r="D109" s="76"/>
      <c r="E109" s="78" t="s">
        <v>352</v>
      </c>
      <c r="F109" s="344">
        <v>3.0000000000000001E-3</v>
      </c>
      <c r="G109" s="346">
        <f>D105</f>
        <v>1471829.9100000001</v>
      </c>
      <c r="H109" s="347"/>
      <c r="I109" s="348">
        <f>F109*G109</f>
        <v>4415.4897300000002</v>
      </c>
      <c r="R109" s="44"/>
      <c r="T109" s="44"/>
    </row>
    <row r="110" spans="1:20" ht="38.25">
      <c r="A110" s="83" t="s">
        <v>157</v>
      </c>
      <c r="B110" s="106" t="s">
        <v>353</v>
      </c>
      <c r="C110" s="105" t="s">
        <v>613</v>
      </c>
      <c r="D110" s="76"/>
      <c r="E110" s="78" t="s">
        <v>352</v>
      </c>
      <c r="F110" s="344">
        <v>3.49E-2</v>
      </c>
      <c r="G110" s="346">
        <f>D105</f>
        <v>1471829.9100000001</v>
      </c>
      <c r="H110" s="347"/>
      <c r="I110" s="348">
        <f>F110*G110</f>
        <v>51366.863859000005</v>
      </c>
      <c r="R110" s="44"/>
      <c r="T110" s="44"/>
    </row>
    <row r="111" spans="1:20">
      <c r="A111" s="84"/>
      <c r="B111" s="85"/>
      <c r="C111" s="86"/>
      <c r="D111" s="87"/>
      <c r="E111" s="78"/>
      <c r="F111" s="81"/>
      <c r="G111" s="82"/>
      <c r="H111" s="82"/>
      <c r="I111" s="100"/>
      <c r="R111" s="44"/>
      <c r="T111" s="44"/>
    </row>
    <row r="112" spans="1:20">
      <c r="A112" s="84"/>
      <c r="B112" s="85"/>
      <c r="C112" s="86"/>
      <c r="D112" s="87"/>
      <c r="E112" s="78"/>
      <c r="F112" s="81"/>
      <c r="G112" s="82"/>
      <c r="H112" s="82"/>
      <c r="I112" s="100"/>
      <c r="R112" s="44"/>
      <c r="T112" s="44"/>
    </row>
    <row r="113" spans="1:9">
      <c r="A113" s="84"/>
      <c r="B113" s="85"/>
      <c r="C113" s="86" t="s">
        <v>354</v>
      </c>
      <c r="D113" s="93">
        <f>D108+D105</f>
        <v>1527612.2635890001</v>
      </c>
      <c r="E113" s="78"/>
      <c r="F113" s="81"/>
      <c r="G113" s="82"/>
      <c r="H113" s="82"/>
      <c r="I113" s="100"/>
    </row>
    <row r="114" spans="1:9">
      <c r="A114" s="84"/>
      <c r="B114" s="85"/>
      <c r="C114" s="358"/>
      <c r="D114" s="359"/>
      <c r="E114" s="78"/>
      <c r="F114" s="81"/>
      <c r="G114" s="82"/>
      <c r="H114" s="82"/>
      <c r="I114" s="100"/>
    </row>
    <row r="115" spans="1:9">
      <c r="A115" s="84"/>
      <c r="B115" s="85"/>
      <c r="C115" s="358"/>
      <c r="D115" s="359"/>
      <c r="E115" s="78"/>
      <c r="F115" s="81"/>
      <c r="G115" s="82"/>
      <c r="H115" s="82"/>
      <c r="I115" s="100"/>
    </row>
    <row r="116" spans="1:9">
      <c r="A116" s="84"/>
      <c r="B116" s="85"/>
      <c r="C116" s="358"/>
      <c r="D116" s="359"/>
      <c r="E116" s="78"/>
      <c r="F116" s="81"/>
      <c r="G116" s="82"/>
      <c r="H116" s="82"/>
      <c r="I116" s="100"/>
    </row>
    <row r="117" spans="1:9">
      <c r="A117" s="84"/>
      <c r="B117" s="85"/>
      <c r="C117" s="358"/>
      <c r="D117" s="359"/>
      <c r="E117" s="78"/>
      <c r="F117" s="81"/>
      <c r="G117" s="82"/>
      <c r="H117" s="82"/>
      <c r="I117" s="100"/>
    </row>
    <row r="118" spans="1:9">
      <c r="A118" s="84"/>
      <c r="B118" s="85"/>
      <c r="C118" s="358"/>
      <c r="D118" s="359"/>
      <c r="E118" s="78"/>
      <c r="F118" s="81"/>
      <c r="G118" s="82"/>
      <c r="H118" s="82"/>
      <c r="I118" s="100"/>
    </row>
    <row r="119" spans="1:9">
      <c r="A119" s="84"/>
      <c r="B119" s="85"/>
      <c r="C119" s="358"/>
      <c r="D119" s="359"/>
      <c r="E119" s="78"/>
      <c r="F119" s="81"/>
      <c r="G119" s="82"/>
      <c r="H119" s="82"/>
      <c r="I119" s="100"/>
    </row>
    <row r="120" spans="1:9">
      <c r="A120" s="84"/>
      <c r="B120" s="85"/>
      <c r="C120" s="358"/>
      <c r="D120" s="359"/>
      <c r="E120" s="78"/>
      <c r="F120" s="81"/>
      <c r="G120" s="82"/>
      <c r="H120" s="82"/>
      <c r="I120" s="100"/>
    </row>
    <row r="121" spans="1:9">
      <c r="A121" s="84"/>
      <c r="B121" s="85"/>
      <c r="C121" s="358"/>
      <c r="D121" s="359"/>
      <c r="E121" s="78"/>
      <c r="F121" s="81"/>
      <c r="G121" s="82"/>
      <c r="H121" s="82"/>
      <c r="I121" s="100"/>
    </row>
    <row r="122" spans="1:9">
      <c r="A122" s="84"/>
      <c r="B122" s="85"/>
      <c r="C122" s="358"/>
      <c r="D122" s="359"/>
      <c r="E122" s="78"/>
      <c r="F122" s="81"/>
      <c r="G122" s="82"/>
      <c r="H122" s="82"/>
      <c r="I122" s="100"/>
    </row>
    <row r="123" spans="1:9">
      <c r="A123" s="84"/>
      <c r="B123" s="85"/>
      <c r="C123" s="358"/>
      <c r="D123" s="359"/>
      <c r="E123" s="78"/>
      <c r="F123" s="81"/>
      <c r="G123" s="82"/>
      <c r="H123" s="82"/>
      <c r="I123" s="100"/>
    </row>
    <row r="124" spans="1:9">
      <c r="A124" s="84"/>
      <c r="B124" s="85"/>
      <c r="C124" s="358"/>
      <c r="D124" s="359"/>
      <c r="E124" s="78"/>
      <c r="F124" s="81"/>
      <c r="G124" s="82"/>
      <c r="H124" s="82"/>
      <c r="I124" s="100"/>
    </row>
    <row r="125" spans="1:9">
      <c r="A125" s="84"/>
      <c r="B125" s="85"/>
      <c r="C125" s="358"/>
      <c r="D125" s="359"/>
      <c r="E125" s="78"/>
      <c r="F125" s="81"/>
      <c r="G125" s="82"/>
      <c r="H125" s="82"/>
      <c r="I125" s="100"/>
    </row>
    <row r="126" spans="1:9">
      <c r="A126" s="84"/>
      <c r="B126" s="85"/>
      <c r="C126" s="358"/>
      <c r="D126" s="359"/>
      <c r="E126" s="78"/>
      <c r="F126" s="81"/>
      <c r="G126" s="82"/>
      <c r="H126" s="82"/>
      <c r="I126" s="100"/>
    </row>
    <row r="127" spans="1:9">
      <c r="A127" s="84"/>
      <c r="B127" s="85"/>
      <c r="C127" s="358"/>
      <c r="D127" s="359"/>
      <c r="E127" s="78"/>
      <c r="F127" s="81"/>
      <c r="G127" s="82"/>
      <c r="H127" s="82"/>
      <c r="I127" s="100"/>
    </row>
    <row r="128" spans="1:9">
      <c r="A128" s="84"/>
      <c r="B128" s="85"/>
      <c r="C128" s="358"/>
      <c r="D128" s="359"/>
      <c r="E128" s="78"/>
      <c r="F128" s="81"/>
      <c r="G128" s="82"/>
      <c r="H128" s="82"/>
      <c r="I128" s="100"/>
    </row>
    <row r="129" spans="1:20">
      <c r="A129" s="83"/>
      <c r="B129" s="78"/>
      <c r="C129" s="107"/>
      <c r="D129" s="108"/>
      <c r="E129" s="78"/>
      <c r="F129" s="81"/>
      <c r="G129" s="82"/>
      <c r="H129" s="82"/>
      <c r="I129" s="400"/>
      <c r="L129" s="101"/>
      <c r="M129" s="121"/>
      <c r="N129" s="60"/>
      <c r="R129" s="44"/>
      <c r="S129" s="101"/>
      <c r="T129" s="121"/>
    </row>
    <row r="130" spans="1:20" ht="13.5" customHeight="1" thickBot="1">
      <c r="A130" s="84"/>
      <c r="B130" s="85"/>
      <c r="C130" s="103"/>
      <c r="D130" s="76"/>
      <c r="E130" s="78"/>
      <c r="F130" s="81"/>
      <c r="G130" s="82"/>
      <c r="H130" s="401"/>
      <c r="I130" s="100"/>
      <c r="L130" s="101"/>
      <c r="M130" s="121"/>
      <c r="N130" s="60"/>
      <c r="R130" s="44"/>
      <c r="S130" s="101"/>
      <c r="T130" s="121"/>
    </row>
    <row r="131" spans="1:20" ht="13.5" thickTop="1">
      <c r="A131" s="109" t="s">
        <v>355</v>
      </c>
      <c r="B131" s="110"/>
      <c r="C131" s="111" t="s">
        <v>356</v>
      </c>
      <c r="D131" s="112"/>
      <c r="E131" s="113"/>
      <c r="F131" s="114"/>
      <c r="G131" s="115"/>
      <c r="H131" s="571" t="s">
        <v>263</v>
      </c>
      <c r="I131" s="573">
        <f>SUM(I8:I130)</f>
        <v>1527612.2635889996</v>
      </c>
    </row>
    <row r="132" spans="1:20">
      <c r="A132" s="116" t="s">
        <v>357</v>
      </c>
      <c r="B132" s="117"/>
      <c r="C132" s="118"/>
      <c r="D132" s="119"/>
      <c r="E132" s="120"/>
      <c r="F132" s="120"/>
      <c r="G132" s="120"/>
      <c r="H132" s="572"/>
      <c r="I132" s="574"/>
    </row>
  </sheetData>
  <mergeCells count="2">
    <mergeCell ref="H131:H132"/>
    <mergeCell ref="I131:I132"/>
  </mergeCells>
  <phoneticPr fontId="27" type="noConversion"/>
  <pageMargins left="0.25" right="0.25" top="0.75" bottom="0.75" header="0.3" footer="0.3"/>
  <pageSetup paperSize="9" scale="84" orientation="landscape" r:id="rId1"/>
  <headerFooter alignWithMargins="0">
    <oddFooter>&amp;R&amp;P/&amp;N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75"/>
  <sheetViews>
    <sheetView view="pageBreakPreview" zoomScale="70" zoomScaleNormal="100" zoomScaleSheetLayoutView="70" workbookViewId="0">
      <pane ySplit="7" topLeftCell="A8" activePane="bottomLeft" state="frozen"/>
      <selection pane="bottomLeft" activeCell="J16" sqref="J16"/>
    </sheetView>
  </sheetViews>
  <sheetFormatPr defaultColWidth="11.42578125" defaultRowHeight="12"/>
  <cols>
    <col min="1" max="1" width="11.42578125" style="2"/>
    <col min="2" max="2" width="28.7109375" style="2" customWidth="1"/>
    <col min="3" max="3" width="8.42578125" style="2" customWidth="1"/>
    <col min="4" max="4" width="22.5703125" style="2" customWidth="1"/>
    <col min="5" max="5" width="16.7109375" style="2" customWidth="1"/>
    <col min="6" max="6" width="9.7109375" style="2" customWidth="1"/>
    <col min="7" max="7" width="17.28515625" style="2" customWidth="1"/>
    <col min="8" max="8" width="17.140625" style="2" customWidth="1"/>
    <col min="9" max="9" width="1.85546875" style="2" hidden="1" customWidth="1"/>
    <col min="10" max="15" width="14.7109375" style="2" customWidth="1"/>
    <col min="16" max="16" width="16.42578125" style="2" customWidth="1"/>
    <col min="17" max="16384" width="11.42578125" style="2"/>
  </cols>
  <sheetData>
    <row r="1" spans="1:16" ht="17.45" customHeight="1">
      <c r="A1" s="3" t="s">
        <v>358</v>
      </c>
      <c r="B1" s="585" t="s">
        <v>364</v>
      </c>
      <c r="C1" s="586"/>
      <c r="D1" s="586"/>
      <c r="E1" s="586"/>
      <c r="F1" s="586"/>
      <c r="G1" s="586"/>
      <c r="H1" s="587"/>
      <c r="I1" s="588"/>
      <c r="J1" s="589"/>
      <c r="K1" s="589"/>
      <c r="L1" s="589"/>
      <c r="M1" s="589"/>
      <c r="N1" s="589"/>
      <c r="O1" s="589"/>
      <c r="P1" s="590"/>
    </row>
    <row r="2" spans="1:16" ht="12.75">
      <c r="A2" s="5" t="s">
        <v>359</v>
      </c>
      <c r="B2" s="6" t="s">
        <v>360</v>
      </c>
      <c r="C2" s="6"/>
      <c r="D2" s="6"/>
      <c r="E2" s="6"/>
      <c r="F2" s="387"/>
      <c r="G2" s="387"/>
      <c r="H2" s="7"/>
      <c r="I2" s="591"/>
      <c r="J2" s="592"/>
      <c r="K2" s="592"/>
      <c r="L2" s="592"/>
      <c r="M2" s="592"/>
      <c r="N2" s="592"/>
      <c r="O2" s="592"/>
      <c r="P2" s="593"/>
    </row>
    <row r="3" spans="1:16" ht="12.75">
      <c r="A3" s="8" t="s">
        <v>361</v>
      </c>
      <c r="B3" s="388" t="s">
        <v>630</v>
      </c>
      <c r="C3" s="389"/>
      <c r="D3" s="389"/>
      <c r="E3" s="389"/>
      <c r="F3" s="387"/>
      <c r="G3" s="387"/>
      <c r="H3" s="9"/>
      <c r="I3" s="591"/>
      <c r="J3" s="592"/>
      <c r="K3" s="592"/>
      <c r="L3" s="592"/>
      <c r="M3" s="592"/>
      <c r="N3" s="592"/>
      <c r="O3" s="592"/>
      <c r="P3" s="593"/>
    </row>
    <row r="4" spans="1:16" ht="12" customHeight="1" thickBot="1">
      <c r="A4" s="8"/>
      <c r="B4" s="390"/>
      <c r="C4" s="389"/>
      <c r="D4" s="389"/>
      <c r="E4" s="389"/>
      <c r="F4" s="391"/>
      <c r="G4" s="391"/>
      <c r="H4" s="10"/>
      <c r="I4" s="594"/>
      <c r="J4" s="595"/>
      <c r="K4" s="595"/>
      <c r="L4" s="595"/>
      <c r="M4" s="595"/>
      <c r="N4" s="595"/>
      <c r="O4" s="595"/>
      <c r="P4" s="593"/>
    </row>
    <row r="5" spans="1:16" ht="13.5" customHeight="1" thickBot="1">
      <c r="A5" s="381" t="s">
        <v>362</v>
      </c>
      <c r="B5" s="383" t="s">
        <v>631</v>
      </c>
      <c r="C5" s="384" t="s">
        <v>363</v>
      </c>
      <c r="D5" s="385">
        <v>45763</v>
      </c>
      <c r="E5" s="386"/>
      <c r="F5" s="381"/>
      <c r="G5" s="382" t="s">
        <v>632</v>
      </c>
      <c r="H5" s="380">
        <f>E36</f>
        <v>1527612.26</v>
      </c>
      <c r="I5" s="595"/>
      <c r="J5" s="595"/>
      <c r="K5" s="595"/>
      <c r="L5" s="595"/>
      <c r="M5" s="595"/>
      <c r="N5" s="595"/>
      <c r="O5" s="595"/>
      <c r="P5" s="596"/>
    </row>
    <row r="6" spans="1:16" ht="13.5" thickBot="1">
      <c r="A6" s="585" t="s">
        <v>364</v>
      </c>
      <c r="B6" s="586"/>
      <c r="C6" s="586"/>
      <c r="D6" s="586"/>
      <c r="E6" s="586"/>
      <c r="F6" s="586"/>
      <c r="G6" s="586"/>
      <c r="H6" s="586"/>
      <c r="I6" s="586"/>
      <c r="J6" s="586"/>
      <c r="K6" s="586"/>
      <c r="L6" s="586"/>
      <c r="M6" s="586"/>
      <c r="N6" s="586"/>
      <c r="O6" s="586"/>
      <c r="P6" s="587"/>
    </row>
    <row r="7" spans="1:16" ht="13.5" thickBot="1">
      <c r="A7" s="11" t="s">
        <v>344</v>
      </c>
      <c r="B7" s="585" t="s">
        <v>365</v>
      </c>
      <c r="C7" s="586"/>
      <c r="D7" s="587"/>
      <c r="E7" s="11" t="s">
        <v>343</v>
      </c>
      <c r="F7" s="11" t="s">
        <v>366</v>
      </c>
      <c r="G7" s="11">
        <v>1</v>
      </c>
      <c r="H7" s="11">
        <v>2</v>
      </c>
      <c r="I7" s="11">
        <v>6</v>
      </c>
      <c r="J7" s="4">
        <v>3</v>
      </c>
      <c r="K7" s="4">
        <v>4</v>
      </c>
      <c r="L7" s="4">
        <v>5</v>
      </c>
      <c r="M7" s="4">
        <v>6</v>
      </c>
      <c r="N7" s="4">
        <v>7</v>
      </c>
      <c r="O7" s="4">
        <v>8</v>
      </c>
      <c r="P7" s="11" t="s">
        <v>263</v>
      </c>
    </row>
    <row r="8" spans="1:16" ht="15.95" customHeight="1">
      <c r="A8" s="597">
        <v>1</v>
      </c>
      <c r="B8" s="607" t="str">
        <f>'PLAN.DE ORÇ. '!C7</f>
        <v>SERVIÇOS PRELIMINARES</v>
      </c>
      <c r="C8" s="608"/>
      <c r="D8" s="609"/>
      <c r="E8" s="581">
        <f>'PLAN.DE ORÇ. '!D7</f>
        <v>151525.4</v>
      </c>
      <c r="F8" s="583">
        <f>E8/E$36</f>
        <v>9.919100806378707E-2</v>
      </c>
      <c r="G8" s="377">
        <v>0.32</v>
      </c>
      <c r="H8" s="377">
        <v>0.09</v>
      </c>
      <c r="I8" s="377"/>
      <c r="J8" s="377">
        <v>0.09</v>
      </c>
      <c r="K8" s="378">
        <v>0.09</v>
      </c>
      <c r="L8" s="377">
        <v>0.09</v>
      </c>
      <c r="M8" s="377">
        <v>0.09</v>
      </c>
      <c r="N8" s="377">
        <v>0.09</v>
      </c>
      <c r="O8" s="377">
        <v>0.14000000000000001</v>
      </c>
      <c r="P8" s="392">
        <f>SUM(G8:O8)</f>
        <v>0.99999999999999989</v>
      </c>
    </row>
    <row r="9" spans="1:16" s="1" customFormat="1" ht="15.95" customHeight="1" thickBot="1">
      <c r="A9" s="600"/>
      <c r="B9" s="578"/>
      <c r="C9" s="579"/>
      <c r="D9" s="580"/>
      <c r="E9" s="582"/>
      <c r="F9" s="584"/>
      <c r="G9" s="379">
        <f>E8*G8</f>
        <v>48488.127999999997</v>
      </c>
      <c r="H9" s="379">
        <f>$E$8*H8</f>
        <v>13637.285999999998</v>
      </c>
      <c r="I9" s="379">
        <f t="shared" ref="I9:O9" si="0">$E$8*I8</f>
        <v>0</v>
      </c>
      <c r="J9" s="379">
        <f t="shared" si="0"/>
        <v>13637.285999999998</v>
      </c>
      <c r="K9" s="379">
        <f t="shared" si="0"/>
        <v>13637.285999999998</v>
      </c>
      <c r="L9" s="379">
        <f t="shared" si="0"/>
        <v>13637.285999999998</v>
      </c>
      <c r="M9" s="379">
        <f t="shared" si="0"/>
        <v>13637.285999999998</v>
      </c>
      <c r="N9" s="379">
        <f t="shared" si="0"/>
        <v>13637.285999999998</v>
      </c>
      <c r="O9" s="379">
        <f t="shared" si="0"/>
        <v>21213.556</v>
      </c>
      <c r="P9" s="393">
        <f t="shared" ref="P9:P23" si="1">SUM(G9:O9)</f>
        <v>151525.39999999997</v>
      </c>
    </row>
    <row r="10" spans="1:16" ht="15.75" customHeight="1">
      <c r="A10" s="597">
        <v>2</v>
      </c>
      <c r="B10" s="575" t="str">
        <f>'PLAN.DE ORÇ. '!C17</f>
        <v>COBERTURA DO PÁTIO  CENTRAL- REFORMA E AMPLIAÇÃO</v>
      </c>
      <c r="C10" s="576"/>
      <c r="D10" s="577"/>
      <c r="E10" s="581">
        <f>'PLAN.DE ORÇ. '!D17</f>
        <v>590188.47999999986</v>
      </c>
      <c r="F10" s="583">
        <f t="shared" ref="F10" si="2">E10/E$36</f>
        <v>0.38634704332629527</v>
      </c>
      <c r="G10" s="377">
        <v>0.2</v>
      </c>
      <c r="H10" s="377">
        <v>0.3</v>
      </c>
      <c r="I10" s="377"/>
      <c r="J10" s="377">
        <v>0.4</v>
      </c>
      <c r="K10" s="378">
        <v>0.1</v>
      </c>
      <c r="L10" s="12">
        <v>0</v>
      </c>
      <c r="M10" s="12">
        <v>0</v>
      </c>
      <c r="N10" s="12">
        <v>0</v>
      </c>
      <c r="O10" s="12">
        <v>0</v>
      </c>
      <c r="P10" s="392">
        <f t="shared" si="1"/>
        <v>1</v>
      </c>
    </row>
    <row r="11" spans="1:16" ht="15.75" customHeight="1" thickBot="1">
      <c r="A11" s="598"/>
      <c r="B11" s="578"/>
      <c r="C11" s="579"/>
      <c r="D11" s="580"/>
      <c r="E11" s="582"/>
      <c r="F11" s="584"/>
      <c r="G11" s="379">
        <f>$E$10*G10</f>
        <v>118037.69599999998</v>
      </c>
      <c r="H11" s="379">
        <f t="shared" ref="H11:O11" si="3">$E$10*H10</f>
        <v>177056.54399999997</v>
      </c>
      <c r="I11" s="379">
        <f t="shared" si="3"/>
        <v>0</v>
      </c>
      <c r="J11" s="379">
        <f t="shared" si="3"/>
        <v>236075.39199999996</v>
      </c>
      <c r="K11" s="379">
        <f t="shared" si="3"/>
        <v>59018.847999999991</v>
      </c>
      <c r="L11" s="375">
        <f t="shared" si="3"/>
        <v>0</v>
      </c>
      <c r="M11" s="375">
        <f t="shared" si="3"/>
        <v>0</v>
      </c>
      <c r="N11" s="375">
        <f t="shared" si="3"/>
        <v>0</v>
      </c>
      <c r="O11" s="375">
        <f t="shared" si="3"/>
        <v>0</v>
      </c>
      <c r="P11" s="393">
        <f t="shared" si="1"/>
        <v>590188.47999999986</v>
      </c>
    </row>
    <row r="12" spans="1:16" ht="15.75" customHeight="1">
      <c r="A12" s="597">
        <v>3</v>
      </c>
      <c r="B12" s="575" t="str">
        <f>'PLAN.DE ORÇ. '!C47</f>
        <v xml:space="preserve">SUBSTITUIÇÃO DE COBERTURA DO BLOCO 01 </v>
      </c>
      <c r="C12" s="576"/>
      <c r="D12" s="577"/>
      <c r="E12" s="581">
        <f>'PLAN.DE ORÇ. '!D47</f>
        <v>178211.58000000002</v>
      </c>
      <c r="F12" s="583">
        <f>E12/E$36</f>
        <v>0.11666021847716777</v>
      </c>
      <c r="G12" s="12">
        <v>0</v>
      </c>
      <c r="H12" s="12">
        <v>0</v>
      </c>
      <c r="I12" s="12"/>
      <c r="J12" s="377">
        <v>0.3</v>
      </c>
      <c r="K12" s="378">
        <v>0.3</v>
      </c>
      <c r="L12" s="377">
        <v>0.4</v>
      </c>
      <c r="M12" s="12">
        <v>0</v>
      </c>
      <c r="N12" s="12">
        <v>0</v>
      </c>
      <c r="O12" s="12">
        <v>0</v>
      </c>
      <c r="P12" s="392">
        <f t="shared" si="1"/>
        <v>1</v>
      </c>
    </row>
    <row r="13" spans="1:16" ht="15.75" customHeight="1" thickBot="1">
      <c r="A13" s="598"/>
      <c r="B13" s="578"/>
      <c r="C13" s="579"/>
      <c r="D13" s="580"/>
      <c r="E13" s="582"/>
      <c r="F13" s="584"/>
      <c r="G13" s="375">
        <f>$E$12*G12</f>
        <v>0</v>
      </c>
      <c r="H13" s="375">
        <f t="shared" ref="H13:O13" si="4">$E$12*H12</f>
        <v>0</v>
      </c>
      <c r="I13" s="375">
        <f t="shared" si="4"/>
        <v>0</v>
      </c>
      <c r="J13" s="379">
        <f t="shared" si="4"/>
        <v>53463.474000000002</v>
      </c>
      <c r="K13" s="379">
        <f t="shared" si="4"/>
        <v>53463.474000000002</v>
      </c>
      <c r="L13" s="379">
        <f t="shared" si="4"/>
        <v>71284.632000000012</v>
      </c>
      <c r="M13" s="375">
        <f t="shared" si="4"/>
        <v>0</v>
      </c>
      <c r="N13" s="375">
        <f t="shared" si="4"/>
        <v>0</v>
      </c>
      <c r="O13" s="375">
        <f t="shared" si="4"/>
        <v>0</v>
      </c>
      <c r="P13" s="393">
        <f t="shared" si="1"/>
        <v>178211.58000000002</v>
      </c>
    </row>
    <row r="14" spans="1:16" ht="15.75" customHeight="1">
      <c r="A14" s="597">
        <v>4</v>
      </c>
      <c r="B14" s="575" t="str">
        <f>'PLAN.DE ORÇ. '!C59</f>
        <v>COBERTURAS METÁLICAS - ENTORNO DOS PRÉDIOS E ENTRADA PRINCIPAL</v>
      </c>
      <c r="C14" s="576"/>
      <c r="D14" s="577"/>
      <c r="E14" s="581">
        <f>'PLAN.DE ORÇ. '!D59</f>
        <v>386601.28000000009</v>
      </c>
      <c r="F14" s="583">
        <f>E14/E$36</f>
        <v>0.25307552847212689</v>
      </c>
      <c r="G14" s="12">
        <v>0</v>
      </c>
      <c r="H14" s="12">
        <v>0</v>
      </c>
      <c r="I14" s="12"/>
      <c r="J14" s="12">
        <v>0</v>
      </c>
      <c r="K14" s="378">
        <v>0.3</v>
      </c>
      <c r="L14" s="377">
        <v>0.3</v>
      </c>
      <c r="M14" s="377">
        <v>0.4</v>
      </c>
      <c r="N14" s="12">
        <v>0</v>
      </c>
      <c r="O14" s="12">
        <v>0</v>
      </c>
      <c r="P14" s="392">
        <f t="shared" si="1"/>
        <v>1</v>
      </c>
    </row>
    <row r="15" spans="1:16" ht="15.75" customHeight="1" thickBot="1">
      <c r="A15" s="598"/>
      <c r="B15" s="578"/>
      <c r="C15" s="579"/>
      <c r="D15" s="580"/>
      <c r="E15" s="582"/>
      <c r="F15" s="584"/>
      <c r="G15" s="375">
        <f>$E$14*G14</f>
        <v>0</v>
      </c>
      <c r="H15" s="375">
        <f t="shared" ref="H15:O15" si="5">$E$14*H14</f>
        <v>0</v>
      </c>
      <c r="I15" s="375">
        <f t="shared" si="5"/>
        <v>0</v>
      </c>
      <c r="J15" s="375">
        <f t="shared" si="5"/>
        <v>0</v>
      </c>
      <c r="K15" s="379">
        <f t="shared" si="5"/>
        <v>115980.38400000002</v>
      </c>
      <c r="L15" s="379">
        <f t="shared" si="5"/>
        <v>115980.38400000002</v>
      </c>
      <c r="M15" s="379">
        <f t="shared" si="5"/>
        <v>154640.51200000005</v>
      </c>
      <c r="N15" s="375">
        <f t="shared" si="5"/>
        <v>0</v>
      </c>
      <c r="O15" s="375">
        <f t="shared" si="5"/>
        <v>0</v>
      </c>
      <c r="P15" s="393">
        <f t="shared" si="1"/>
        <v>386601.28000000009</v>
      </c>
    </row>
    <row r="16" spans="1:16" ht="15.75" customHeight="1">
      <c r="A16" s="597">
        <v>5</v>
      </c>
      <c r="B16" s="575" t="str">
        <f>'PLAN.DE ORÇ. '!C80</f>
        <v>REFORMA DE COBERTURA - CORREDOR 2º PAVIMENTO DO BLOCO 01</v>
      </c>
      <c r="C16" s="576"/>
      <c r="D16" s="577"/>
      <c r="E16" s="581">
        <f>'PLAN.DE ORÇ. '!D80</f>
        <v>58119.44</v>
      </c>
      <c r="F16" s="583">
        <f>E16/E$36</f>
        <v>3.8045937128051072E-2</v>
      </c>
      <c r="G16" s="12">
        <v>0</v>
      </c>
      <c r="H16" s="12">
        <v>0</v>
      </c>
      <c r="I16" s="12"/>
      <c r="J16" s="12">
        <v>0</v>
      </c>
      <c r="K16" s="374">
        <v>0</v>
      </c>
      <c r="L16" s="12">
        <v>0</v>
      </c>
      <c r="M16" s="377">
        <v>0.5</v>
      </c>
      <c r="N16" s="377">
        <v>0.5</v>
      </c>
      <c r="O16" s="12">
        <v>0</v>
      </c>
      <c r="P16" s="392">
        <f t="shared" si="1"/>
        <v>1</v>
      </c>
    </row>
    <row r="17" spans="1:16" ht="15.75" customHeight="1" thickBot="1">
      <c r="A17" s="598"/>
      <c r="B17" s="578"/>
      <c r="C17" s="579"/>
      <c r="D17" s="580"/>
      <c r="E17" s="582"/>
      <c r="F17" s="584"/>
      <c r="G17" s="375">
        <f>$E$16*G16</f>
        <v>0</v>
      </c>
      <c r="H17" s="375">
        <f t="shared" ref="H17:O17" si="6">$E$16*H16</f>
        <v>0</v>
      </c>
      <c r="I17" s="375">
        <f t="shared" si="6"/>
        <v>0</v>
      </c>
      <c r="J17" s="375">
        <f t="shared" si="6"/>
        <v>0</v>
      </c>
      <c r="K17" s="375">
        <f t="shared" si="6"/>
        <v>0</v>
      </c>
      <c r="L17" s="375">
        <f t="shared" si="6"/>
        <v>0</v>
      </c>
      <c r="M17" s="379">
        <f t="shared" si="6"/>
        <v>29059.72</v>
      </c>
      <c r="N17" s="379">
        <f t="shared" si="6"/>
        <v>29059.72</v>
      </c>
      <c r="O17" s="375">
        <f t="shared" si="6"/>
        <v>0</v>
      </c>
      <c r="P17" s="393">
        <f t="shared" si="1"/>
        <v>58119.44</v>
      </c>
    </row>
    <row r="18" spans="1:16" ht="15.75" customHeight="1">
      <c r="A18" s="597">
        <v>6</v>
      </c>
      <c r="B18" s="575" t="str">
        <f>'PLAN.DE ORÇ. '!C89</f>
        <v>DRENAGEM DAS ÁGUAS PLUVIAIS DAS COBERTURAS</v>
      </c>
      <c r="C18" s="576"/>
      <c r="D18" s="577"/>
      <c r="E18" s="581">
        <f>'PLAN.DE ORÇ. '!D89</f>
        <v>87272.380000000019</v>
      </c>
      <c r="F18" s="583">
        <f>E18/E$36</f>
        <v>5.7129929030551259E-2</v>
      </c>
      <c r="G18" s="12">
        <v>0</v>
      </c>
      <c r="H18" s="12">
        <v>0</v>
      </c>
      <c r="I18" s="12"/>
      <c r="J18" s="12">
        <v>0</v>
      </c>
      <c r="K18" s="374">
        <v>0</v>
      </c>
      <c r="L18" s="12">
        <v>0</v>
      </c>
      <c r="M18" s="12">
        <v>0</v>
      </c>
      <c r="N18" s="377">
        <v>0.8</v>
      </c>
      <c r="O18" s="377">
        <v>0.2</v>
      </c>
      <c r="P18" s="392">
        <f t="shared" si="1"/>
        <v>1</v>
      </c>
    </row>
    <row r="19" spans="1:16" ht="15.75" customHeight="1" thickBot="1">
      <c r="A19" s="598"/>
      <c r="B19" s="578"/>
      <c r="C19" s="579"/>
      <c r="D19" s="580"/>
      <c r="E19" s="582"/>
      <c r="F19" s="584"/>
      <c r="G19" s="375">
        <f>$E$18*G18</f>
        <v>0</v>
      </c>
      <c r="H19" s="375">
        <f t="shared" ref="H19:O19" si="7">$E$18*H18</f>
        <v>0</v>
      </c>
      <c r="I19" s="375">
        <f t="shared" si="7"/>
        <v>0</v>
      </c>
      <c r="J19" s="375">
        <f t="shared" si="7"/>
        <v>0</v>
      </c>
      <c r="K19" s="375">
        <f t="shared" si="7"/>
        <v>0</v>
      </c>
      <c r="L19" s="375">
        <f t="shared" si="7"/>
        <v>0</v>
      </c>
      <c r="M19" s="375">
        <f t="shared" si="7"/>
        <v>0</v>
      </c>
      <c r="N19" s="379">
        <f t="shared" si="7"/>
        <v>69817.904000000024</v>
      </c>
      <c r="O19" s="379">
        <f t="shared" si="7"/>
        <v>17454.476000000006</v>
      </c>
      <c r="P19" s="393">
        <f t="shared" si="1"/>
        <v>87272.380000000034</v>
      </c>
    </row>
    <row r="20" spans="1:16" ht="16.5" customHeight="1">
      <c r="A20" s="597">
        <v>7</v>
      </c>
      <c r="B20" s="607" t="str">
        <f>'PLAN.DE ORÇ. '!C101</f>
        <v>LIMPEZA DE OBRA  E BOTA FORA</v>
      </c>
      <c r="C20" s="608"/>
      <c r="D20" s="609"/>
      <c r="E20" s="581">
        <f>'PLAN.DE ORÇ. '!D101</f>
        <v>19911.349999999999</v>
      </c>
      <c r="F20" s="583">
        <f>E20/E$36</f>
        <v>1.3034295757746797E-2</v>
      </c>
      <c r="G20" s="377">
        <v>0.1</v>
      </c>
      <c r="H20" s="377">
        <v>0.1</v>
      </c>
      <c r="I20" s="377"/>
      <c r="J20" s="377">
        <v>0.1</v>
      </c>
      <c r="K20" s="378">
        <v>0.1</v>
      </c>
      <c r="L20" s="377">
        <v>0.1</v>
      </c>
      <c r="M20" s="377">
        <v>0.1</v>
      </c>
      <c r="N20" s="377">
        <v>0.1</v>
      </c>
      <c r="O20" s="377">
        <v>0.3</v>
      </c>
      <c r="P20" s="392">
        <f t="shared" si="1"/>
        <v>1</v>
      </c>
    </row>
    <row r="21" spans="1:16" ht="16.5" customHeight="1" thickBot="1">
      <c r="A21" s="598"/>
      <c r="B21" s="610"/>
      <c r="C21" s="611"/>
      <c r="D21" s="612"/>
      <c r="E21" s="582"/>
      <c r="F21" s="584"/>
      <c r="G21" s="379">
        <f>$E$20*G20</f>
        <v>1991.135</v>
      </c>
      <c r="H21" s="379">
        <f t="shared" ref="H21:O21" si="8">$E$20*H20</f>
        <v>1991.135</v>
      </c>
      <c r="I21" s="379">
        <f t="shared" si="8"/>
        <v>0</v>
      </c>
      <c r="J21" s="379">
        <f t="shared" si="8"/>
        <v>1991.135</v>
      </c>
      <c r="K21" s="379">
        <f t="shared" si="8"/>
        <v>1991.135</v>
      </c>
      <c r="L21" s="379">
        <f t="shared" si="8"/>
        <v>1991.135</v>
      </c>
      <c r="M21" s="379">
        <f t="shared" si="8"/>
        <v>1991.135</v>
      </c>
      <c r="N21" s="379">
        <f t="shared" si="8"/>
        <v>1991.135</v>
      </c>
      <c r="O21" s="379">
        <f t="shared" si="8"/>
        <v>5973.4049999999997</v>
      </c>
      <c r="P21" s="393">
        <f t="shared" si="1"/>
        <v>19911.349999999999</v>
      </c>
    </row>
    <row r="22" spans="1:16" ht="16.5" customHeight="1">
      <c r="A22" s="597">
        <v>8</v>
      </c>
      <c r="B22" s="607" t="str">
        <f>'PLAN.DE ORÇ. '!C108</f>
        <v>MOBILIZAÇÃO E DESMOBILIZAÇÃO DE OBRA / ADMINIISTRAÇÃO LOCAL</v>
      </c>
      <c r="C22" s="608"/>
      <c r="D22" s="609"/>
      <c r="E22" s="581">
        <f>'PLAN.DE ORÇ. '!D108</f>
        <v>55782.353589000006</v>
      </c>
      <c r="F22" s="583">
        <f>E22/E$36</f>
        <v>3.6516042093692025E-2</v>
      </c>
      <c r="G22" s="12">
        <v>0.14000000000000001</v>
      </c>
      <c r="H22" s="12">
        <v>0.12</v>
      </c>
      <c r="I22" s="12"/>
      <c r="J22" s="12">
        <v>0.2</v>
      </c>
      <c r="K22" s="12">
        <v>0.16</v>
      </c>
      <c r="L22" s="12">
        <v>0.14000000000000001</v>
      </c>
      <c r="M22" s="12">
        <v>0.12</v>
      </c>
      <c r="N22" s="12">
        <v>0.08</v>
      </c>
      <c r="O22" s="12">
        <v>0.04</v>
      </c>
      <c r="P22" s="392">
        <f t="shared" si="1"/>
        <v>1</v>
      </c>
    </row>
    <row r="23" spans="1:16" ht="16.5" customHeight="1" thickBot="1">
      <c r="A23" s="598"/>
      <c r="B23" s="610"/>
      <c r="C23" s="611"/>
      <c r="D23" s="612"/>
      <c r="E23" s="582"/>
      <c r="F23" s="606"/>
      <c r="G23" s="375">
        <f>$E$22*G22</f>
        <v>7809.5295024600018</v>
      </c>
      <c r="H23" s="375">
        <f t="shared" ref="H23:O23" si="9">$E$22*H22</f>
        <v>6693.8824306800007</v>
      </c>
      <c r="I23" s="375">
        <f t="shared" si="9"/>
        <v>0</v>
      </c>
      <c r="J23" s="375">
        <f t="shared" si="9"/>
        <v>11156.470717800003</v>
      </c>
      <c r="K23" s="375">
        <f t="shared" si="9"/>
        <v>8925.1765742400003</v>
      </c>
      <c r="L23" s="375">
        <f t="shared" si="9"/>
        <v>7809.5295024600018</v>
      </c>
      <c r="M23" s="375">
        <f t="shared" si="9"/>
        <v>6693.8824306800007</v>
      </c>
      <c r="N23" s="375">
        <f t="shared" si="9"/>
        <v>4462.5882871200001</v>
      </c>
      <c r="O23" s="375">
        <f t="shared" si="9"/>
        <v>2231.2941435600001</v>
      </c>
      <c r="P23" s="393">
        <f t="shared" si="1"/>
        <v>55782.353589000006</v>
      </c>
    </row>
    <row r="24" spans="1:16" ht="16.5" customHeight="1">
      <c r="A24" s="597" t="s">
        <v>367</v>
      </c>
      <c r="B24" s="613" t="s">
        <v>367</v>
      </c>
      <c r="C24" s="614"/>
      <c r="D24" s="615"/>
      <c r="E24" s="604" t="s">
        <v>367</v>
      </c>
      <c r="F24" s="583" t="s">
        <v>367</v>
      </c>
      <c r="G24" s="13" t="s">
        <v>367</v>
      </c>
      <c r="H24" s="13" t="s">
        <v>367</v>
      </c>
      <c r="I24" s="13"/>
      <c r="J24" s="13" t="s">
        <v>367</v>
      </c>
      <c r="K24" s="13" t="s">
        <v>367</v>
      </c>
      <c r="L24" s="13" t="s">
        <v>367</v>
      </c>
      <c r="M24" s="13" t="s">
        <v>367</v>
      </c>
      <c r="N24" s="13" t="s">
        <v>367</v>
      </c>
      <c r="O24" s="13" t="s">
        <v>367</v>
      </c>
      <c r="P24" s="394" t="s">
        <v>367</v>
      </c>
    </row>
    <row r="25" spans="1:16" ht="16.5" customHeight="1">
      <c r="A25" s="598"/>
      <c r="B25" s="616"/>
      <c r="C25" s="617"/>
      <c r="D25" s="618"/>
      <c r="E25" s="605"/>
      <c r="F25" s="584"/>
      <c r="G25" s="14" t="s">
        <v>367</v>
      </c>
      <c r="H25" s="14" t="s">
        <v>367</v>
      </c>
      <c r="I25" s="14"/>
      <c r="J25" s="14" t="s">
        <v>367</v>
      </c>
      <c r="K25" s="14" t="s">
        <v>367</v>
      </c>
      <c r="L25" s="14" t="s">
        <v>367</v>
      </c>
      <c r="M25" s="14" t="s">
        <v>367</v>
      </c>
      <c r="N25" s="14" t="s">
        <v>367</v>
      </c>
      <c r="O25" s="14" t="s">
        <v>367</v>
      </c>
      <c r="P25" s="395" t="s">
        <v>367</v>
      </c>
    </row>
    <row r="26" spans="1:16" ht="16.5" customHeight="1">
      <c r="A26" s="597" t="s">
        <v>367</v>
      </c>
      <c r="B26" s="613" t="s">
        <v>367</v>
      </c>
      <c r="C26" s="614"/>
      <c r="D26" s="615"/>
      <c r="E26" s="604" t="s">
        <v>367</v>
      </c>
      <c r="F26" s="583" t="s">
        <v>367</v>
      </c>
      <c r="G26" s="13" t="s">
        <v>367</v>
      </c>
      <c r="H26" s="13" t="s">
        <v>367</v>
      </c>
      <c r="I26" s="13"/>
      <c r="J26" s="13" t="s">
        <v>367</v>
      </c>
      <c r="K26" s="13" t="s">
        <v>367</v>
      </c>
      <c r="L26" s="13" t="s">
        <v>367</v>
      </c>
      <c r="M26" s="13" t="s">
        <v>367</v>
      </c>
      <c r="N26" s="13" t="s">
        <v>367</v>
      </c>
      <c r="O26" s="13" t="s">
        <v>367</v>
      </c>
      <c r="P26" s="394" t="s">
        <v>367</v>
      </c>
    </row>
    <row r="27" spans="1:16" ht="16.5" customHeight="1">
      <c r="A27" s="598"/>
      <c r="B27" s="616"/>
      <c r="C27" s="617"/>
      <c r="D27" s="618"/>
      <c r="E27" s="605"/>
      <c r="F27" s="584"/>
      <c r="G27" s="14" t="s">
        <v>367</v>
      </c>
      <c r="H27" s="14" t="s">
        <v>367</v>
      </c>
      <c r="I27" s="14"/>
      <c r="J27" s="14" t="s">
        <v>367</v>
      </c>
      <c r="K27" s="14" t="s">
        <v>367</v>
      </c>
      <c r="L27" s="14" t="s">
        <v>367</v>
      </c>
      <c r="M27" s="14" t="s">
        <v>367</v>
      </c>
      <c r="N27" s="14" t="s">
        <v>367</v>
      </c>
      <c r="O27" s="14" t="s">
        <v>367</v>
      </c>
      <c r="P27" s="395" t="s">
        <v>367</v>
      </c>
    </row>
    <row r="28" spans="1:16" ht="16.5" customHeight="1">
      <c r="A28" s="597" t="s">
        <v>367</v>
      </c>
      <c r="B28" s="613" t="s">
        <v>367</v>
      </c>
      <c r="C28" s="614"/>
      <c r="D28" s="615"/>
      <c r="E28" s="583" t="s">
        <v>367</v>
      </c>
      <c r="F28" s="583" t="s">
        <v>367</v>
      </c>
      <c r="G28" s="13" t="s">
        <v>367</v>
      </c>
      <c r="H28" s="13" t="s">
        <v>367</v>
      </c>
      <c r="I28" s="13"/>
      <c r="J28" s="13" t="s">
        <v>367</v>
      </c>
      <c r="K28" s="13" t="s">
        <v>367</v>
      </c>
      <c r="L28" s="13" t="s">
        <v>367</v>
      </c>
      <c r="M28" s="13" t="s">
        <v>367</v>
      </c>
      <c r="N28" s="13" t="s">
        <v>367</v>
      </c>
      <c r="O28" s="13" t="s">
        <v>367</v>
      </c>
      <c r="P28" s="394" t="s">
        <v>367</v>
      </c>
    </row>
    <row r="29" spans="1:16" ht="16.5" customHeight="1">
      <c r="A29" s="598"/>
      <c r="B29" s="616"/>
      <c r="C29" s="617"/>
      <c r="D29" s="618"/>
      <c r="E29" s="584"/>
      <c r="F29" s="584"/>
      <c r="G29" s="14" t="s">
        <v>367</v>
      </c>
      <c r="H29" s="14" t="s">
        <v>367</v>
      </c>
      <c r="I29" s="14"/>
      <c r="J29" s="14" t="s">
        <v>367</v>
      </c>
      <c r="K29" s="14" t="s">
        <v>367</v>
      </c>
      <c r="L29" s="14" t="s">
        <v>367</v>
      </c>
      <c r="M29" s="14" t="s">
        <v>367</v>
      </c>
      <c r="N29" s="14" t="s">
        <v>367</v>
      </c>
      <c r="O29" s="14" t="s">
        <v>367</v>
      </c>
      <c r="P29" s="395" t="s">
        <v>367</v>
      </c>
    </row>
    <row r="30" spans="1:16" ht="16.5" customHeight="1">
      <c r="A30" s="601" t="s">
        <v>367</v>
      </c>
      <c r="B30" s="613" t="s">
        <v>367</v>
      </c>
      <c r="C30" s="614"/>
      <c r="D30" s="615"/>
      <c r="E30" s="604" t="s">
        <v>367</v>
      </c>
      <c r="F30" s="583" t="s">
        <v>367</v>
      </c>
      <c r="G30" s="13" t="s">
        <v>367</v>
      </c>
      <c r="H30" s="13" t="s">
        <v>367</v>
      </c>
      <c r="I30" s="13"/>
      <c r="J30" s="13" t="s">
        <v>367</v>
      </c>
      <c r="K30" s="13" t="s">
        <v>367</v>
      </c>
      <c r="L30" s="13" t="s">
        <v>367</v>
      </c>
      <c r="M30" s="13" t="s">
        <v>367</v>
      </c>
      <c r="N30" s="13" t="s">
        <v>367</v>
      </c>
      <c r="O30" s="13" t="s">
        <v>367</v>
      </c>
      <c r="P30" s="394" t="s">
        <v>367</v>
      </c>
    </row>
    <row r="31" spans="1:16" ht="16.5" customHeight="1">
      <c r="A31" s="602"/>
      <c r="B31" s="616"/>
      <c r="C31" s="617"/>
      <c r="D31" s="618"/>
      <c r="E31" s="605"/>
      <c r="F31" s="584"/>
      <c r="G31" s="14" t="s">
        <v>367</v>
      </c>
      <c r="H31" s="14" t="s">
        <v>367</v>
      </c>
      <c r="I31" s="14"/>
      <c r="J31" s="14" t="s">
        <v>367</v>
      </c>
      <c r="K31" s="14" t="s">
        <v>367</v>
      </c>
      <c r="L31" s="14" t="s">
        <v>367</v>
      </c>
      <c r="M31" s="14" t="s">
        <v>367</v>
      </c>
      <c r="N31" s="14" t="s">
        <v>367</v>
      </c>
      <c r="O31" s="14" t="s">
        <v>367</v>
      </c>
      <c r="P31" s="395" t="s">
        <v>367</v>
      </c>
    </row>
    <row r="32" spans="1:16" ht="16.5" customHeight="1">
      <c r="A32" s="601" t="s">
        <v>367</v>
      </c>
      <c r="B32" s="613" t="s">
        <v>367</v>
      </c>
      <c r="C32" s="614"/>
      <c r="D32" s="615"/>
      <c r="E32" s="604" t="s">
        <v>367</v>
      </c>
      <c r="F32" s="583" t="s">
        <v>367</v>
      </c>
      <c r="G32" s="13" t="s">
        <v>367</v>
      </c>
      <c r="H32" s="13" t="s">
        <v>367</v>
      </c>
      <c r="I32" s="13"/>
      <c r="J32" s="13" t="s">
        <v>367</v>
      </c>
      <c r="K32" s="13" t="s">
        <v>367</v>
      </c>
      <c r="L32" s="13" t="s">
        <v>367</v>
      </c>
      <c r="M32" s="13" t="s">
        <v>367</v>
      </c>
      <c r="N32" s="13" t="s">
        <v>367</v>
      </c>
      <c r="O32" s="13" t="s">
        <v>367</v>
      </c>
      <c r="P32" s="394" t="s">
        <v>367</v>
      </c>
    </row>
    <row r="33" spans="1:16" ht="16.5" customHeight="1">
      <c r="A33" s="602"/>
      <c r="B33" s="616"/>
      <c r="C33" s="617"/>
      <c r="D33" s="618"/>
      <c r="E33" s="605"/>
      <c r="F33" s="584"/>
      <c r="G33" s="14" t="s">
        <v>367</v>
      </c>
      <c r="H33" s="14" t="s">
        <v>367</v>
      </c>
      <c r="I33" s="14"/>
      <c r="J33" s="14" t="s">
        <v>367</v>
      </c>
      <c r="K33" s="14" t="s">
        <v>367</v>
      </c>
      <c r="L33" s="14" t="s">
        <v>367</v>
      </c>
      <c r="M33" s="14" t="s">
        <v>367</v>
      </c>
      <c r="N33" s="14" t="s">
        <v>367</v>
      </c>
      <c r="O33" s="14" t="s">
        <v>367</v>
      </c>
      <c r="P33" s="395" t="s">
        <v>367</v>
      </c>
    </row>
    <row r="34" spans="1:16" ht="16.5" customHeight="1">
      <c r="A34" s="601" t="s">
        <v>367</v>
      </c>
      <c r="B34" s="613" t="s">
        <v>367</v>
      </c>
      <c r="C34" s="614"/>
      <c r="D34" s="615"/>
      <c r="E34" s="604" t="s">
        <v>367</v>
      </c>
      <c r="F34" s="583" t="s">
        <v>367</v>
      </c>
      <c r="G34" s="13" t="s">
        <v>367</v>
      </c>
      <c r="H34" s="13" t="s">
        <v>367</v>
      </c>
      <c r="I34" s="13"/>
      <c r="J34" s="13" t="s">
        <v>367</v>
      </c>
      <c r="K34" s="13" t="s">
        <v>367</v>
      </c>
      <c r="L34" s="13" t="s">
        <v>367</v>
      </c>
      <c r="M34" s="13" t="s">
        <v>367</v>
      </c>
      <c r="N34" s="13" t="s">
        <v>367</v>
      </c>
      <c r="O34" s="13" t="s">
        <v>367</v>
      </c>
      <c r="P34" s="394" t="s">
        <v>367</v>
      </c>
    </row>
    <row r="35" spans="1:16" ht="16.5" customHeight="1">
      <c r="A35" s="602"/>
      <c r="B35" s="616"/>
      <c r="C35" s="617"/>
      <c r="D35" s="618"/>
      <c r="E35" s="605"/>
      <c r="F35" s="584"/>
      <c r="G35" s="14" t="s">
        <v>367</v>
      </c>
      <c r="H35" s="14" t="s">
        <v>367</v>
      </c>
      <c r="I35" s="14"/>
      <c r="J35" s="14" t="s">
        <v>367</v>
      </c>
      <c r="K35" s="14" t="s">
        <v>367</v>
      </c>
      <c r="L35" s="14" t="s">
        <v>367</v>
      </c>
      <c r="M35" s="14" t="s">
        <v>367</v>
      </c>
      <c r="N35" s="14" t="s">
        <v>367</v>
      </c>
      <c r="O35" s="14" t="s">
        <v>367</v>
      </c>
      <c r="P35" s="395" t="s">
        <v>367</v>
      </c>
    </row>
    <row r="36" spans="1:16" ht="15.95" customHeight="1">
      <c r="A36" s="15"/>
      <c r="B36" s="16"/>
      <c r="C36" s="16"/>
      <c r="D36" s="17" t="s">
        <v>263</v>
      </c>
      <c r="E36" s="376">
        <f>ROUND(SUM(E8:E35),2)</f>
        <v>1527612.26</v>
      </c>
      <c r="F36" s="18">
        <f>SUM(F8:F35)</f>
        <v>1.0000000023494182</v>
      </c>
      <c r="G36" s="376">
        <f>G9+G11+G13+G15+G17+G19+G21+G23</f>
        <v>176326.48850245998</v>
      </c>
      <c r="H36" s="376">
        <f>H9+H11+H13+H15+H17+H19+H21+H23</f>
        <v>199378.84743067998</v>
      </c>
      <c r="I36" s="376" t="e">
        <f>SUM(#REF!,#REF!,#REF!,#REF!,#REF!,#REF!,#REF!,#REF!,#REF!,#REF!,#REF!)</f>
        <v>#REF!</v>
      </c>
      <c r="J36" s="376">
        <f t="shared" ref="J36:P36" si="10">J9+J11+J13+J15+J17+J19+J21+J23</f>
        <v>316323.75771779998</v>
      </c>
      <c r="K36" s="376">
        <f t="shared" si="10"/>
        <v>253016.30357424004</v>
      </c>
      <c r="L36" s="376">
        <f t="shared" si="10"/>
        <v>210702.96650246004</v>
      </c>
      <c r="M36" s="376">
        <f t="shared" si="10"/>
        <v>206022.53543068006</v>
      </c>
      <c r="N36" s="376">
        <f t="shared" si="10"/>
        <v>118968.63328712003</v>
      </c>
      <c r="O36" s="376">
        <f t="shared" si="10"/>
        <v>46872.731143560006</v>
      </c>
      <c r="P36" s="396">
        <f t="shared" si="10"/>
        <v>1527612.2635890001</v>
      </c>
    </row>
    <row r="37" spans="1:16" s="1" customFormat="1" ht="15.95" customHeight="1">
      <c r="A37" s="19"/>
      <c r="B37" s="397"/>
      <c r="C37" s="397"/>
      <c r="D37" s="398" t="s">
        <v>368</v>
      </c>
      <c r="E37" s="20"/>
      <c r="F37" s="20"/>
      <c r="G37" s="13">
        <f>G36/$E$36</f>
        <v>0.11542620671456248</v>
      </c>
      <c r="H37" s="13">
        <f t="shared" ref="H37:O37" si="11">H36/$E$36</f>
        <v>0.13051665835064716</v>
      </c>
      <c r="I37" s="13" t="e">
        <f t="shared" si="11"/>
        <v>#REF!</v>
      </c>
      <c r="J37" s="13">
        <f t="shared" si="11"/>
        <v>0.20707071159392237</v>
      </c>
      <c r="K37" s="13">
        <f t="shared" si="11"/>
        <v>0.16562861545392418</v>
      </c>
      <c r="L37" s="13">
        <f t="shared" si="11"/>
        <v>0.13792961212713759</v>
      </c>
      <c r="M37" s="13">
        <f t="shared" si="11"/>
        <v>0.13486572530563487</v>
      </c>
      <c r="N37" s="13">
        <f t="shared" si="11"/>
        <v>7.7878815457477421E-2</v>
      </c>
      <c r="O37" s="13">
        <f t="shared" si="11"/>
        <v>3.0683657346112163E-2</v>
      </c>
      <c r="P37" s="394">
        <v>0</v>
      </c>
    </row>
    <row r="38" spans="1:16" ht="15.95" customHeight="1">
      <c r="A38" s="21"/>
      <c r="B38" s="22"/>
      <c r="C38" s="22"/>
      <c r="D38" s="23" t="s">
        <v>369</v>
      </c>
      <c r="E38" s="24"/>
      <c r="F38" s="24"/>
      <c r="G38" s="25">
        <f>G37</f>
        <v>0.11542620671456248</v>
      </c>
      <c r="H38" s="25">
        <f>H37+G38</f>
        <v>0.24594286506520963</v>
      </c>
      <c r="I38" s="25"/>
      <c r="J38" s="25">
        <f>J37+H38</f>
        <v>0.453013576659132</v>
      </c>
      <c r="K38" s="25">
        <f t="shared" ref="K38:P38" si="12">K37+J38</f>
        <v>0.61864219211305616</v>
      </c>
      <c r="L38" s="25">
        <f t="shared" si="12"/>
        <v>0.75657180424019377</v>
      </c>
      <c r="M38" s="25">
        <f t="shared" si="12"/>
        <v>0.89143752954582867</v>
      </c>
      <c r="N38" s="25">
        <f t="shared" si="12"/>
        <v>0.9693163450033061</v>
      </c>
      <c r="O38" s="25">
        <f t="shared" si="12"/>
        <v>1.0000000023494182</v>
      </c>
      <c r="P38" s="399">
        <f t="shared" si="12"/>
        <v>1.0000000023494182</v>
      </c>
    </row>
    <row r="39" spans="1:16" ht="15.95" customHeight="1">
      <c r="E39" s="26"/>
      <c r="F39" s="27"/>
      <c r="G39" s="28"/>
      <c r="H39" s="29"/>
      <c r="I39" s="27"/>
      <c r="J39" s="27"/>
      <c r="K39" s="27"/>
      <c r="L39" s="27"/>
      <c r="M39" s="27"/>
      <c r="N39" s="27"/>
      <c r="O39" s="27"/>
      <c r="P39" s="26"/>
    </row>
    <row r="40" spans="1:16" ht="15.95" customHeight="1">
      <c r="D40" s="30"/>
      <c r="E40" s="26"/>
      <c r="F40" s="27"/>
      <c r="G40" s="31"/>
      <c r="H40" s="31"/>
      <c r="I40" s="31"/>
      <c r="J40" s="31"/>
      <c r="K40" s="31"/>
      <c r="L40" s="31"/>
      <c r="M40" s="31"/>
      <c r="N40" s="31"/>
      <c r="O40" s="31"/>
      <c r="P40" s="31"/>
    </row>
    <row r="41" spans="1:16" ht="15.95" customHeight="1">
      <c r="D41" s="30"/>
      <c r="E41" s="28"/>
      <c r="F41" s="28"/>
      <c r="G41" s="32"/>
      <c r="H41" s="32"/>
      <c r="I41" s="32"/>
      <c r="J41" s="32"/>
      <c r="K41" s="32"/>
      <c r="L41" s="32"/>
      <c r="M41" s="32"/>
      <c r="N41" s="32"/>
      <c r="O41" s="32"/>
      <c r="P41" s="26"/>
    </row>
    <row r="42" spans="1:16" ht="20.25" customHeight="1">
      <c r="D42" s="30"/>
      <c r="E42" s="28"/>
      <c r="F42" s="28"/>
      <c r="G42" s="32"/>
      <c r="H42" s="32"/>
      <c r="I42" s="32"/>
      <c r="J42" s="32"/>
      <c r="K42" s="32"/>
      <c r="L42" s="32"/>
      <c r="M42" s="32"/>
      <c r="N42" s="32"/>
      <c r="O42" s="32"/>
      <c r="P42" s="28"/>
    </row>
    <row r="43" spans="1:16" ht="15.75" customHeight="1">
      <c r="A43" s="28"/>
      <c r="B43" s="33"/>
      <c r="F43" s="599"/>
      <c r="G43" s="599"/>
      <c r="H43" s="599"/>
      <c r="I43" s="599"/>
      <c r="J43" s="599"/>
      <c r="K43" s="599"/>
      <c r="L43" s="599"/>
      <c r="M43" s="599"/>
      <c r="N43" s="599"/>
      <c r="O43" s="599"/>
      <c r="P43" s="599"/>
    </row>
    <row r="44" spans="1:16" ht="15.75" customHeight="1">
      <c r="A44" s="28"/>
      <c r="I44" s="603"/>
      <c r="J44" s="603"/>
      <c r="K44" s="603"/>
      <c r="L44" s="603"/>
      <c r="M44" s="603"/>
      <c r="N44" s="603"/>
      <c r="O44" s="603"/>
      <c r="P44" s="603"/>
    </row>
    <row r="45" spans="1:16">
      <c r="A45" s="28"/>
      <c r="D45" s="30"/>
      <c r="E45" s="35"/>
      <c r="F45" s="603"/>
      <c r="G45" s="603"/>
      <c r="H45" s="603"/>
      <c r="I45" s="603"/>
      <c r="J45" s="603"/>
      <c r="K45" s="603"/>
      <c r="L45" s="603"/>
      <c r="M45" s="603"/>
      <c r="N45" s="603"/>
      <c r="O45" s="603"/>
      <c r="P45" s="603"/>
    </row>
    <row r="46" spans="1:16">
      <c r="A46" s="599"/>
      <c r="B46" s="599"/>
      <c r="C46" s="599"/>
      <c r="D46" s="599"/>
      <c r="E46" s="599"/>
      <c r="F46" s="599"/>
      <c r="G46" s="599"/>
      <c r="H46" s="599"/>
      <c r="I46" s="599"/>
      <c r="J46" s="599"/>
      <c r="K46" s="599"/>
      <c r="L46" s="599"/>
      <c r="M46" s="599"/>
      <c r="N46" s="599"/>
      <c r="O46" s="599"/>
      <c r="P46" s="599"/>
    </row>
    <row r="47" spans="1:16">
      <c r="A47" s="34"/>
      <c r="B47" s="599"/>
      <c r="C47" s="599"/>
      <c r="D47" s="599"/>
      <c r="E47" s="34"/>
      <c r="F47" s="34"/>
      <c r="G47" s="34"/>
      <c r="H47" s="34"/>
      <c r="I47" s="34"/>
      <c r="J47" s="34"/>
      <c r="K47" s="34"/>
      <c r="L47" s="34"/>
      <c r="M47" s="34"/>
      <c r="N47" s="34"/>
      <c r="O47" s="34"/>
      <c r="P47" s="34"/>
    </row>
    <row r="48" spans="1:16">
      <c r="A48" s="28"/>
      <c r="E48" s="26"/>
      <c r="F48" s="27"/>
      <c r="G48" s="32"/>
      <c r="H48" s="32"/>
      <c r="I48" s="32"/>
      <c r="J48" s="32"/>
      <c r="K48" s="32"/>
      <c r="L48" s="32"/>
      <c r="M48" s="32"/>
      <c r="N48" s="32"/>
      <c r="O48" s="32"/>
      <c r="P48" s="38"/>
    </row>
    <row r="49" spans="1:16" ht="15.95" customHeight="1">
      <c r="A49" s="28"/>
      <c r="E49" s="26"/>
      <c r="F49" s="27"/>
      <c r="G49" s="26"/>
      <c r="H49" s="26"/>
      <c r="I49" s="26"/>
      <c r="J49" s="26"/>
      <c r="K49" s="26"/>
      <c r="L49" s="26"/>
      <c r="M49" s="26"/>
      <c r="N49" s="26"/>
      <c r="O49" s="26"/>
      <c r="P49" s="26"/>
    </row>
    <row r="50" spans="1:16" ht="15.95" customHeight="1">
      <c r="A50" s="28"/>
      <c r="E50" s="26"/>
      <c r="F50" s="27"/>
      <c r="G50" s="36"/>
      <c r="H50" s="36"/>
      <c r="I50" s="32"/>
      <c r="J50" s="32"/>
      <c r="K50" s="32"/>
      <c r="L50" s="32"/>
      <c r="M50" s="32"/>
      <c r="N50" s="32"/>
      <c r="O50" s="32"/>
      <c r="P50" s="38"/>
    </row>
    <row r="51" spans="1:16" ht="15.95" customHeight="1">
      <c r="A51" s="28"/>
      <c r="E51" s="26"/>
      <c r="F51" s="27"/>
      <c r="G51" s="26"/>
      <c r="H51" s="26"/>
      <c r="I51" s="26"/>
      <c r="J51" s="26"/>
      <c r="K51" s="26"/>
      <c r="L51" s="26"/>
      <c r="M51" s="26"/>
      <c r="N51" s="26"/>
      <c r="O51" s="26"/>
      <c r="P51" s="26"/>
    </row>
    <row r="52" spans="1:16" ht="15.95" customHeight="1">
      <c r="A52" s="28"/>
      <c r="E52" s="26"/>
      <c r="F52" s="27"/>
      <c r="G52" s="36"/>
      <c r="H52" s="36"/>
      <c r="I52" s="39"/>
      <c r="J52" s="39"/>
      <c r="K52" s="39"/>
      <c r="L52" s="39"/>
      <c r="M52" s="39"/>
      <c r="N52" s="39"/>
      <c r="O52" s="39"/>
      <c r="P52" s="38"/>
    </row>
    <row r="53" spans="1:16" ht="15.95" customHeight="1">
      <c r="A53" s="28"/>
      <c r="E53" s="26"/>
      <c r="F53" s="27"/>
      <c r="G53" s="26"/>
      <c r="H53" s="26"/>
      <c r="I53" s="26"/>
      <c r="J53" s="26"/>
      <c r="K53" s="26"/>
      <c r="L53" s="26"/>
      <c r="M53" s="26"/>
      <c r="N53" s="26"/>
      <c r="O53" s="26"/>
      <c r="P53" s="26"/>
    </row>
    <row r="54" spans="1:16" ht="15.95" customHeight="1">
      <c r="A54" s="28"/>
      <c r="E54" s="26"/>
      <c r="F54" s="27"/>
      <c r="G54" s="32"/>
      <c r="H54" s="32"/>
      <c r="I54" s="39"/>
      <c r="J54" s="39"/>
      <c r="K54" s="39"/>
      <c r="L54" s="39"/>
      <c r="M54" s="39"/>
      <c r="N54" s="39"/>
      <c r="O54" s="39"/>
      <c r="P54" s="38"/>
    </row>
    <row r="55" spans="1:16" ht="15.95" customHeight="1">
      <c r="A55" s="28"/>
      <c r="E55" s="26"/>
      <c r="F55" s="27"/>
      <c r="G55" s="26"/>
      <c r="H55" s="29"/>
      <c r="I55" s="26"/>
      <c r="J55" s="26"/>
      <c r="K55" s="26"/>
      <c r="L55" s="26"/>
      <c r="M55" s="26"/>
      <c r="N55" s="26"/>
      <c r="O55" s="26"/>
      <c r="P55" s="26"/>
    </row>
    <row r="56" spans="1:16" ht="15.95" customHeight="1">
      <c r="A56" s="28"/>
      <c r="E56" s="26"/>
      <c r="F56" s="27"/>
      <c r="G56" s="32"/>
      <c r="H56" s="32"/>
      <c r="I56" s="38"/>
      <c r="J56" s="38"/>
      <c r="K56" s="38"/>
      <c r="L56" s="38"/>
      <c r="M56" s="38"/>
      <c r="N56" s="38"/>
      <c r="O56" s="38"/>
      <c r="P56" s="38"/>
    </row>
    <row r="57" spans="1:16" ht="15.95" customHeight="1">
      <c r="A57" s="28"/>
      <c r="E57" s="26"/>
      <c r="F57" s="27"/>
      <c r="G57" s="26"/>
      <c r="H57" s="29"/>
      <c r="I57" s="40"/>
      <c r="J57" s="40"/>
      <c r="K57" s="40"/>
      <c r="L57" s="40"/>
      <c r="M57" s="40"/>
      <c r="N57" s="40"/>
      <c r="O57" s="40"/>
      <c r="P57" s="26"/>
    </row>
    <row r="58" spans="1:16" ht="15.95" customHeight="1">
      <c r="A58" s="28"/>
      <c r="E58" s="26"/>
      <c r="F58" s="27"/>
      <c r="G58" s="36"/>
      <c r="H58" s="32"/>
      <c r="I58" s="38"/>
      <c r="J58" s="38"/>
      <c r="K58" s="38"/>
      <c r="L58" s="38"/>
      <c r="M58" s="38"/>
      <c r="N58" s="38"/>
      <c r="O58" s="38"/>
      <c r="P58" s="38"/>
    </row>
    <row r="59" spans="1:16" ht="15.95" customHeight="1">
      <c r="A59" s="28"/>
      <c r="E59" s="26"/>
      <c r="F59" s="27"/>
      <c r="G59" s="37"/>
      <c r="H59" s="29"/>
      <c r="I59" s="41"/>
      <c r="J59" s="41"/>
      <c r="K59" s="41"/>
      <c r="L59" s="41"/>
      <c r="M59" s="41"/>
      <c r="N59" s="41"/>
      <c r="O59" s="41"/>
      <c r="P59" s="26"/>
    </row>
    <row r="60" spans="1:16" ht="15.95" customHeight="1">
      <c r="A60" s="28"/>
      <c r="E60" s="26"/>
      <c r="F60" s="27"/>
      <c r="G60" s="36"/>
      <c r="H60" s="32"/>
      <c r="I60" s="32"/>
      <c r="J60" s="32"/>
      <c r="K60" s="32"/>
      <c r="L60" s="32"/>
      <c r="M60" s="32"/>
      <c r="N60" s="32"/>
      <c r="O60" s="32"/>
      <c r="P60" s="38"/>
    </row>
    <row r="61" spans="1:16" ht="15.95" customHeight="1">
      <c r="A61" s="28"/>
      <c r="E61" s="26"/>
      <c r="F61" s="27"/>
      <c r="G61" s="37"/>
      <c r="H61" s="26"/>
      <c r="I61" s="41"/>
      <c r="J61" s="41"/>
      <c r="K61" s="41"/>
      <c r="L61" s="41"/>
      <c r="M61" s="41"/>
      <c r="N61" s="41"/>
      <c r="O61" s="41"/>
      <c r="P61" s="26"/>
    </row>
    <row r="62" spans="1:16" ht="15.95" customHeight="1">
      <c r="A62" s="28"/>
      <c r="E62" s="26"/>
      <c r="F62" s="27"/>
      <c r="G62" s="32"/>
      <c r="H62" s="32"/>
      <c r="I62" s="32"/>
      <c r="J62" s="32"/>
      <c r="K62" s="32"/>
      <c r="L62" s="32"/>
      <c r="M62" s="32"/>
      <c r="N62" s="32"/>
      <c r="O62" s="32"/>
      <c r="P62" s="38"/>
    </row>
    <row r="63" spans="1:16" ht="15.95" customHeight="1">
      <c r="A63" s="28"/>
      <c r="E63" s="26"/>
      <c r="F63" s="27"/>
      <c r="G63" s="37"/>
      <c r="H63" s="26"/>
      <c r="I63" s="41"/>
      <c r="J63" s="41"/>
      <c r="K63" s="41"/>
      <c r="L63" s="41"/>
      <c r="M63" s="41"/>
      <c r="N63" s="41"/>
      <c r="O63" s="41"/>
      <c r="P63" s="26"/>
    </row>
    <row r="64" spans="1:16" ht="15.95" customHeight="1">
      <c r="A64" s="28"/>
      <c r="E64" s="26"/>
      <c r="F64" s="27"/>
      <c r="G64" s="27"/>
      <c r="H64" s="32"/>
      <c r="I64" s="38"/>
      <c r="J64" s="38"/>
      <c r="K64" s="38"/>
      <c r="L64" s="38"/>
      <c r="M64" s="38"/>
      <c r="N64" s="38"/>
      <c r="O64" s="38"/>
      <c r="P64" s="38"/>
    </row>
    <row r="65" spans="1:16" ht="15.95" customHeight="1">
      <c r="A65" s="28"/>
      <c r="E65" s="26"/>
      <c r="F65" s="27"/>
      <c r="G65" s="27"/>
      <c r="H65" s="26"/>
      <c r="I65" s="40"/>
      <c r="J65" s="40"/>
      <c r="K65" s="40"/>
      <c r="L65" s="40"/>
      <c r="M65" s="40"/>
      <c r="N65" s="40"/>
      <c r="O65" s="40"/>
      <c r="P65" s="26"/>
    </row>
    <row r="66" spans="1:16" ht="15.95" customHeight="1">
      <c r="A66" s="28"/>
      <c r="E66" s="26"/>
      <c r="F66" s="27"/>
      <c r="G66" s="28"/>
      <c r="H66" s="32"/>
      <c r="I66" s="28"/>
      <c r="J66" s="28"/>
      <c r="K66" s="28"/>
      <c r="L66" s="28"/>
      <c r="M66" s="28"/>
      <c r="N66" s="28"/>
      <c r="O66" s="28"/>
      <c r="P66" s="38"/>
    </row>
    <row r="67" spans="1:16" ht="15.95" customHeight="1">
      <c r="A67" s="28"/>
      <c r="E67" s="26"/>
      <c r="F67" s="27"/>
      <c r="G67" s="28"/>
      <c r="H67" s="42"/>
      <c r="I67" s="28"/>
      <c r="J67" s="28"/>
      <c r="K67" s="28"/>
      <c r="L67" s="28"/>
      <c r="M67" s="28"/>
      <c r="N67" s="28"/>
      <c r="O67" s="28"/>
      <c r="P67" s="26"/>
    </row>
    <row r="68" spans="1:16" ht="15.95" customHeight="1">
      <c r="A68" s="28"/>
      <c r="E68" s="26"/>
      <c r="F68" s="27"/>
      <c r="G68" s="28"/>
      <c r="H68" s="42"/>
      <c r="I68" s="28"/>
      <c r="J68" s="28"/>
      <c r="K68" s="28"/>
      <c r="L68" s="28"/>
      <c r="M68" s="28"/>
      <c r="N68" s="28"/>
      <c r="O68" s="28"/>
      <c r="P68" s="38"/>
    </row>
    <row r="69" spans="1:16" ht="15.95" customHeight="1">
      <c r="A69" s="28"/>
      <c r="E69" s="26"/>
      <c r="F69" s="27"/>
      <c r="G69" s="28"/>
      <c r="H69" s="42"/>
      <c r="I69" s="28"/>
      <c r="J69" s="28"/>
      <c r="K69" s="28"/>
      <c r="L69" s="28"/>
      <c r="M69" s="28"/>
      <c r="N69" s="28"/>
      <c r="O69" s="28"/>
      <c r="P69" s="26"/>
    </row>
    <row r="70" spans="1:16" ht="15.95" customHeight="1">
      <c r="A70" s="28"/>
      <c r="E70" s="26"/>
      <c r="F70" s="27"/>
      <c r="G70" s="28"/>
      <c r="H70" s="32"/>
      <c r="I70" s="28"/>
      <c r="J70" s="28"/>
      <c r="K70" s="28"/>
      <c r="L70" s="28"/>
      <c r="M70" s="28"/>
      <c r="N70" s="28"/>
      <c r="O70" s="28"/>
      <c r="P70" s="38"/>
    </row>
    <row r="71" spans="1:16" ht="15.95" customHeight="1">
      <c r="E71" s="26"/>
      <c r="F71" s="27"/>
      <c r="G71" s="28"/>
      <c r="H71" s="42"/>
      <c r="I71" s="28"/>
      <c r="J71" s="28"/>
      <c r="K71" s="28"/>
      <c r="L71" s="28"/>
      <c r="M71" s="28"/>
      <c r="N71" s="28"/>
      <c r="O71" s="28"/>
      <c r="P71" s="26"/>
    </row>
    <row r="72" spans="1:16" ht="15.95" customHeight="1">
      <c r="D72" s="30"/>
      <c r="E72" s="26"/>
      <c r="F72" s="27"/>
      <c r="G72" s="31"/>
      <c r="H72" s="31"/>
      <c r="I72" s="31"/>
      <c r="J72" s="31"/>
      <c r="K72" s="31"/>
      <c r="L72" s="31"/>
      <c r="M72" s="31"/>
      <c r="N72" s="31"/>
      <c r="O72" s="31"/>
      <c r="P72" s="31"/>
    </row>
    <row r="73" spans="1:16" ht="15.95" customHeight="1">
      <c r="D73" s="30"/>
      <c r="E73" s="28"/>
      <c r="F73" s="28"/>
      <c r="G73" s="32"/>
      <c r="H73" s="32"/>
      <c r="I73" s="32"/>
      <c r="J73" s="32"/>
      <c r="K73" s="32"/>
      <c r="L73" s="32"/>
      <c r="M73" s="32"/>
      <c r="N73" s="32"/>
      <c r="O73" s="32"/>
      <c r="P73" s="43"/>
    </row>
    <row r="74" spans="1:16" ht="15.95" customHeight="1">
      <c r="D74" s="30"/>
      <c r="E74" s="28"/>
      <c r="F74" s="28"/>
      <c r="G74" s="32"/>
      <c r="H74" s="32"/>
      <c r="I74" s="32"/>
      <c r="J74" s="32"/>
      <c r="K74" s="32"/>
      <c r="L74" s="32"/>
      <c r="M74" s="32"/>
      <c r="N74" s="32"/>
      <c r="O74" s="32"/>
      <c r="P74" s="28"/>
    </row>
    <row r="75" spans="1:16" ht="15.95" customHeight="1"/>
  </sheetData>
  <mergeCells count="71">
    <mergeCell ref="F34:F35"/>
    <mergeCell ref="B8:D9"/>
    <mergeCell ref="B10:D11"/>
    <mergeCell ref="B18:D19"/>
    <mergeCell ref="B20:D21"/>
    <mergeCell ref="B22:D23"/>
    <mergeCell ref="B24:D25"/>
    <mergeCell ref="B26:D27"/>
    <mergeCell ref="B28:D29"/>
    <mergeCell ref="B30:D31"/>
    <mergeCell ref="B32:D33"/>
    <mergeCell ref="B34:D35"/>
    <mergeCell ref="B12:D13"/>
    <mergeCell ref="B16:D17"/>
    <mergeCell ref="F24:F25"/>
    <mergeCell ref="F26:F27"/>
    <mergeCell ref="F28:F29"/>
    <mergeCell ref="F30:F31"/>
    <mergeCell ref="F32:F33"/>
    <mergeCell ref="F12:F13"/>
    <mergeCell ref="F16:F17"/>
    <mergeCell ref="F18:F19"/>
    <mergeCell ref="F20:F21"/>
    <mergeCell ref="F22:F23"/>
    <mergeCell ref="E26:E27"/>
    <mergeCell ref="E28:E29"/>
    <mergeCell ref="E30:E31"/>
    <mergeCell ref="E32:E33"/>
    <mergeCell ref="E34:E35"/>
    <mergeCell ref="E16:E17"/>
    <mergeCell ref="E18:E19"/>
    <mergeCell ref="E20:E21"/>
    <mergeCell ref="E22:E23"/>
    <mergeCell ref="E24:E25"/>
    <mergeCell ref="I44:P44"/>
    <mergeCell ref="F45:H45"/>
    <mergeCell ref="I45:P45"/>
    <mergeCell ref="A46:P46"/>
    <mergeCell ref="B47:D47"/>
    <mergeCell ref="F43:H43"/>
    <mergeCell ref="I43:P43"/>
    <mergeCell ref="A8:A9"/>
    <mergeCell ref="A10:A11"/>
    <mergeCell ref="A12:A13"/>
    <mergeCell ref="A16:A17"/>
    <mergeCell ref="A18:A19"/>
    <mergeCell ref="A20:A21"/>
    <mergeCell ref="A22:A23"/>
    <mergeCell ref="A24:A25"/>
    <mergeCell ref="A26:A27"/>
    <mergeCell ref="A28:A29"/>
    <mergeCell ref="A30:A31"/>
    <mergeCell ref="A32:A33"/>
    <mergeCell ref="A34:A35"/>
    <mergeCell ref="E8:E9"/>
    <mergeCell ref="B14:D15"/>
    <mergeCell ref="E14:E15"/>
    <mergeCell ref="F14:F15"/>
    <mergeCell ref="B1:H1"/>
    <mergeCell ref="I1:P1"/>
    <mergeCell ref="I2:P2"/>
    <mergeCell ref="I3:P3"/>
    <mergeCell ref="I4:P4"/>
    <mergeCell ref="I5:P5"/>
    <mergeCell ref="A6:P6"/>
    <mergeCell ref="B7:D7"/>
    <mergeCell ref="E10:E11"/>
    <mergeCell ref="E12:E13"/>
    <mergeCell ref="A14:A15"/>
    <mergeCell ref="F8:F9"/>
    <mergeCell ref="F10:F11"/>
  </mergeCells>
  <printOptions horizontalCentered="1" verticalCentered="1"/>
  <pageMargins left="0.25" right="0.25" top="0.75" bottom="0.75" header="0.3" footer="0.3"/>
  <pageSetup paperSize="9" scale="61" fitToHeight="0" orientation="landscape" r:id="rId1"/>
  <headerFooter alignWithMargins="0"/>
  <drawing r:id="rId2"/>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8WYoM7R78tEQHUZTfXfW7/DTBHFWD74Cy+Apfte55LI=</DigestValue>
    </Reference>
    <Reference Type="http://www.w3.org/2000/09/xmldsig#Object" URI="#idOfficeObject">
      <DigestMethod Algorithm="http://www.w3.org/2001/04/xmlenc#sha256"/>
      <DigestValue>47mZfALpTPXJbx2V+Ix4wPd0pUepgCebWWY32OeqkBo=</DigestValue>
    </Reference>
    <Reference Type="http://uri.etsi.org/01903#SignedProperties" URI="#idSignedProperties">
      <Transforms>
        <Transform Algorithm="http://www.w3.org/TR/2001/REC-xml-c14n-20010315"/>
      </Transforms>
      <DigestMethod Algorithm="http://www.w3.org/2001/04/xmlenc#sha256"/>
      <DigestValue>sJ7ZMjmFWGs3FG8lIecf60FcuRxGdfDW0ZHLCiM61Wg=</DigestValue>
    </Reference>
  </SignedInfo>
  <SignatureValue>SbP6KmctChaiHsntwUzxoIMfbYH0F3OuyNv7GGtVIJbOtC2gE7r95VpHu6Tg3L1S2jNQ3LXmYpKP
m0ohlt38uujTgq4FVNXac9FWFqGA4lnVKLwyZgZ3c9SEw/N2tJdZfPvBUN2xWTbYSQPmbaQjQ/xP
oYJz2rFSB3U5EHGC+MAeFfH6+kEfk+2StyWJ2bmvBXRwIRTc8vOB03LfoFys+fT73gu5xVBsUZff
K4Rb8YjRMxmUeFD63QQrnv6wqvIsl3CgFgx/Yg+4B5F7ZB4gnj7x2Gm4tC0KLRG6rLU09BZplFS8
GJm4eyl6LBMQcAL1qTVC38TkGHNvOAzLkwF/cA==</SignatureValue>
  <KeyInfo>
    <X509Data>
      <X509Certificate>MIIH1TCCBb2gAwIBAgIQWGAm3Cr73NGWZnhiMIhliTANBgkqhkiG9w0BAQsFADB4MQswCQYDVQQGEwJCUjETMBEGA1UEChMKSUNQLUJyYXNpbDE2MDQGA1UECxMtU2VjcmV0YXJpYSBkYSBSZWNlaXRhIEZlZGVyYWwgZG8gQnJhc2lsIC0gUkZCMRwwGgYDVQQDExNBQyBDZXJ0aXNpZ24gUkZCIEc1MB4XDTIyMDkwODEzMTMwNFoXDTI1MDkwNzEzMTMwNFowgeUxCzAJBgNVBAYTAkJSMRMwEQYDVQQKDApJQ1AtQnJhc2lsMRMwEQYDVQQLDApQcmVzZW5jaWFsMRcwFQYDVQQLDA4xNzQ0OTYxMjAwMDE2OTE2MDQGA1UECwwtU2VjcmV0YXJpYSBkYSBSZWNlaXRhIEZlZGVyYWwgZG8gQnJhc2lsIC0gUkZCMRUwEwYDVQQLDAxSRkIgZS1DUEYgQTMxFDASBgNVBAsMCyhlbSBicmFuY28pMS4wLAYDVQQDDCVHRVJBTERPIEFOR0VMTyBET1MgU0FOVE9TOjQyODc1ODAzNjIwMIIBIjANBgkqhkiG9w0BAQEFAAOCAQ8AMIIBCgKCAQEAunlPi8GNQZXlf/Gv1EyxRLJtQZQGpSYY1Ru9X8dZG8fz5BsTCiARBaJEQi0+3CiaI8wntCtkzOX3zkWfDWPztb+kHF20o3FOh4JbX14zhhC/qzdOftrJNy0jzk1qOINLgbnD+beDilCfiAxKUM99gM61GuO/W0y5fPh7YuQT6//5UqUY2su7pngcXNaaziDljxWj1d2OagqBgEuEBLpfT4a5oU23OmCTyk1P3BjVytekSXsl7LK5P+b7HFq+n/PW8yyFZW1dcyzTg0fDakh26SE+noLiuOet69J8Nm/roNiIdZo4cPtXf2f9B6irbCzD0V8sL2vQ0TgpELQDTPN/HQIDAQABo4IC6zCCAucwgZoGA1UdEQSBkjCBj6A9BgVgTAEDAaA0BDIxOTA0MTk2NTQyODc1ODAzNjIwMDAwMDAwMDAwMDAwMDAwMDAwTTM2MzM5MDZTU1BNR6AXBgVgTAEDBqAOBAwwMDAwMDAwMDAwMDCgHgYFYEwBAwWgFQQTMDAwMDAwMDAwMDAwMDAwMDAwMIEVYW5nZWxvLmptZGVAZ21haWwuY29tMAkGA1UdEwQCMAAwHwYDVR0jBBgwFoAUU31/nb7RYdAgutqf44mnE3NYzUIwfwYDVR0gBHgwdjB0BgZgTAECAwYwajBoBggrBgEFBQcCARZcaHR0cDovL2ljcC1icmFzaWwuY2VydGlzaWduLmNvbS5ici9yZXBvc2l0b3Jpby9kcGMvQUNfQ2VydGlzaWduX1JGQi9EUENfQUNfQ2VydGlzaWduX1JGQi5wZGYwgbwGA1UdHwSBtDCBsTBXoFWgU4ZRaHR0cDovL2ljcC1icmFzaWwuY2VydGlzaWduLmNvbS5ici9yZXBvc2l0b3Jpby9sY3IvQUNDZXJ0aXNpZ25SRkJHNS9MYXRlc3RDUkwuY3JsMFagVKBShlBodHRwOi8vaWNwLWJyYXNpbC5vdXRyYWxjci5jb20uYnIvcmVwb3NpdG9yaW8vbGNyL0FDQ2VydGlzaWduUkZCRzUvTGF0ZXN0Q1JMLmNybDAOBgNVHQ8BAf8EBAMCBeAwHQYDVR0lBBYwFAYIKwYBBQUHAwIGCCsGAQUFBwMEMIGsBggrBgEFBQcBAQSBnzCBnDBfBggrBgEFBQcwAoZTaHR0cDovL2ljcC1icmFzaWwuY2VydGlzaWduLmNvbS5ici9yZXBvc2l0b3Jpby9jZXJ0aWZpY2Fkb3MvQUNfQ2VydGlzaWduX1JGQl9HNS5wN2MwOQYIKwYBBQUHMAGGLWh0dHA6Ly9vY3NwLWFjLWNlcnRpc2lnbi1yZmIuY2VydGlzaWduLmNvbS5icjANBgkqhkiG9w0BAQsFAAOCAgEAVFcIt5TzjBAm+INo8v8JfHo7IwufcyRUWmCHiH/PW7vpupLLq8H1p0BTQXmsjit5HINSpeYESyDfMDOjzSDIThG56oSJZuLqP9SUGd58te3q/cuXKNfHaCuza6hb0NgBsmwtWmOHoorGDSglJggTedmG4brNHsJwVFoyHP+jXC4x6rs6eiyubvHe2yTI5tpP46LBxEQ/SKf7aoaQ5wxeRzyOT+2ly/GVWUyKpANHE3VsW5E++Qs9jsI/LQ435tHtC7dcPdWN96gP00ykKbdIeKkdJ6eWJV51h6ND+2tpOwXsF7oBanaJh1n3/oCvLtvvsYjQ2XHqx6ctYcU88kkiUOvFyQUOOEqDCPk3MRT4Do0AMZkr57sFl6FepDhmzVibhBvE+jF871XRvN685e9rN2cXPVYhndJTauEALBL+x0tpqYk8A9IMu15oamk3BD8Z/9BraZcAD6OblV2L6vVA6/ZP+1MpXOJRde06yBwjoE//bRjSeK8FNUJJmIDaUgI/jCZCPGjluibjwCivgnC/LyClAV3x58EBfPfQUlS8R1VD5FrZiYPNaoY7Lwu3X6PoxPZqHDsd/oRBwXPoqOGYpKvGL1WJOkTHbYGvFvLwE7Lwo15xP64++/9KHnO/ZLtuRHNBTpOwaciCDhVyOKziDdTzlgGtJSXGXleVQGBpzS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Transform>
          <Transform Algorithm="http://www.w3.org/TR/2001/REC-xml-c14n-20010315"/>
        </Transforms>
        <DigestMethod Algorithm="http://www.w3.org/2001/04/xmlenc#sha256"/>
        <DigestValue>lrVg9fRbRhzj3L8+QGHmJxgMb7HDoVSIZJmZnPkf+bw=</DigestValue>
      </Reference>
      <Reference URI="/xl/calcChain.xml?ContentType=application/vnd.openxmlformats-officedocument.spreadsheetml.calcChain+xml">
        <DigestMethod Algorithm="http://www.w3.org/2001/04/xmlenc#sha256"/>
        <DigestValue>nAKHIL8XDt693LrZ+/r+NLlKT+j0wLsPOT/Glpb0g+g=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LzZBcxQ/M8TU1z1ZjRixe+rrDCIDE5jcpGm6hmNNc2c=</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PJI5k4WX9Pf02xWH58C+OlvMZXdQRx+87aP9+U9BAzE=</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6FtyhqNtO9aHXiCmquunvmnq10dLaNV/LroTYNPKcWU=</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WucWt59+Ya9ds73FAtdeK0yBo3jdFNm8cEbwTlEVgog=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Z6kgixfqWueFmIj8LuHskLbb39Iea9ZCt+X0fmlk3bA=</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FomfzXaYMLEK2h9qPZv9Mn/O8mE4vsXBCPP6hoKbxtg=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m1MH6Ect45CfHAy7CJ/aWzqLD2oQjuubMlXo5dt9EWk=</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m1MH6Ect45CfHAy7CJ/aWzqLD2oQjuubMlXo5dt9EWk=</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m1MH6Ect45CfHAy7CJ/aWzqLD2oQjuubMlXo5dt9EWk=</DigestValue>
      </Reference>
      <Reference URI="/xl/drawings/drawing1.xml?ContentType=application/vnd.openxmlformats-officedocument.drawing+xml">
        <DigestMethod Algorithm="http://www.w3.org/2001/04/xmlenc#sha256"/>
        <DigestValue>mBvgwY5V404VzPJ9sMaJJPNsTjmlqNRyAhkwf0BJ47o=</DigestValue>
      </Reference>
      <Reference URI="/xl/drawings/drawing2.xml?ContentType=application/vnd.openxmlformats-officedocument.drawing+xml">
        <DigestMethod Algorithm="http://www.w3.org/2001/04/xmlenc#sha256"/>
        <DigestValue>/76uCxtLbJb87f5tfdQHCV4JHAVQASUljz2yY/xm1BQ=</DigestValue>
      </Reference>
      <Reference URI="/xl/drawings/drawing3.xml?ContentType=application/vnd.openxmlformats-officedocument.drawing+xml">
        <DigestMethod Algorithm="http://www.w3.org/2001/04/xmlenc#sha256"/>
        <DigestValue>hLxXMgmoiNLWnJ5IjA7CdxXuIyt3ocMd4+yebsAVxic=</DigestValue>
      </Reference>
      <Reference URI="/xl/drawings/drawing4.xml?ContentType=application/vnd.openxmlformats-officedocument.drawing+xml">
        <DigestMethod Algorithm="http://www.w3.org/2001/04/xmlenc#sha256"/>
        <DigestValue>3DHNoXMFpkEdX3SH7sriixu+kwgbOPnRItoD2jllnQg=</DigestValue>
      </Reference>
      <Reference URI="/xl/drawings/drawing5.xml?ContentType=application/vnd.openxmlformats-officedocument.drawing+xml">
        <DigestMethod Algorithm="http://www.w3.org/2001/04/xmlenc#sha256"/>
        <DigestValue>XFqS8G8K2Ri2N3DSjemy9/z1zW78WX7ekdJC/dmtJb8=</DigestValue>
      </Reference>
      <Reference URI="/xl/drawings/drawing6.xml?ContentType=application/vnd.openxmlformats-officedocument.drawing+xml">
        <DigestMethod Algorithm="http://www.w3.org/2001/04/xmlenc#sha256"/>
        <DigestValue>D2/T35Y+slmoFk2oV9TIUyF28N7qjnU5p34fFpk5quM=</DigestValue>
      </Reference>
      <Reference URI="/xl/drawings/drawing7.xml?ContentType=application/vnd.openxmlformats-officedocument.drawing+xml">
        <DigestMethod Algorithm="http://www.w3.org/2001/04/xmlenc#sha256"/>
        <DigestValue>GmiH76tDyF/JIs2XFonpLWURbM8ii4XKvBuAzWjYV2I=</DigestValue>
      </Reference>
      <Reference URI="/xl/drawings/drawing8.xml?ContentType=application/vnd.openxmlformats-officedocument.drawing+xml">
        <DigestMethod Algorithm="http://www.w3.org/2001/04/xmlenc#sha256"/>
        <DigestValue>E2OHb8eRFQNtzGLuqSvRbf5ipb0XsytK9YioWpfn9VQ=</DigestValue>
      </Reference>
      <Reference URI="/xl/drawings/drawing9.xml?ContentType=application/vnd.openxmlformats-officedocument.drawing+xml">
        <DigestMethod Algorithm="http://www.w3.org/2001/04/xmlenc#sha256"/>
        <DigestValue>NKAsaF2nK+ttEbNIkI8t5tL+MNqtYnYKPycFYmO2sD0=</DigestValue>
      </Reference>
      <Reference URI="/xl/media/image1.png?ContentType=image/png">
        <DigestMethod Algorithm="http://www.w3.org/2001/04/xmlenc#sha256"/>
        <DigestValue>V9JmaPdhMXVDqgSCM99qsEn3TRjxYxsh4QY/aRGRe88=</DigestValue>
      </Reference>
      <Reference URI="/xl/media/image10.jpeg?ContentType=image/jpeg">
        <DigestMethod Algorithm="http://www.w3.org/2001/04/xmlenc#sha256"/>
        <DigestValue>I4Dx8sspz+hkoHkmAukgoiIFbsbicYVsNKW0A3xrED0=</DigestValue>
      </Reference>
      <Reference URI="/xl/media/image11.PNG?ContentType=image/png">
        <DigestMethod Algorithm="http://www.w3.org/2001/04/xmlenc#sha256"/>
        <DigestValue>csDI3k4BNOROResqsCjlkEje4oTQcRpNoMW13B2IJGI=</DigestValue>
      </Reference>
      <Reference URI="/xl/media/image12.PNG?ContentType=image/png">
        <DigestMethod Algorithm="http://www.w3.org/2001/04/xmlenc#sha256"/>
        <DigestValue>1m73B/EyAD+zjh6AtDiY/I/99Vfoyb2BuvgNhxoyFLs=</DigestValue>
      </Reference>
      <Reference URI="/xl/media/image13.PNG?ContentType=image/png">
        <DigestMethod Algorithm="http://www.w3.org/2001/04/xmlenc#sha256"/>
        <DigestValue>DK3zeWeUTGqko8uyIC/A+k8bOJBxNeWD7B2W0hjBcds=</DigestValue>
      </Reference>
      <Reference URI="/xl/media/image14.PNG?ContentType=image/png">
        <DigestMethod Algorithm="http://www.w3.org/2001/04/xmlenc#sha256"/>
        <DigestValue>6Ti+ZVLNqx5NzC/L9OqyjcSJRxDte4SDQr4MpKdxBc8=</DigestValue>
      </Reference>
      <Reference URI="/xl/media/image15.PNG?ContentType=image/png">
        <DigestMethod Algorithm="http://www.w3.org/2001/04/xmlenc#sha256"/>
        <DigestValue>YgNT1L9MvnZmAne2b5f9eDF9lyRfsfWkQuwVMTJAHDc=</DigestValue>
      </Reference>
      <Reference URI="/xl/media/image16.PNG?ContentType=image/png">
        <DigestMethod Algorithm="http://www.w3.org/2001/04/xmlenc#sha256"/>
        <DigestValue>tvOgO5B+0E8KsESIrCCp6oIZsdDCr+ktgS2hMgdkAuw=</DigestValue>
      </Reference>
      <Reference URI="/xl/media/image17.jpeg?ContentType=image/jpeg">
        <DigestMethod Algorithm="http://www.w3.org/2001/04/xmlenc#sha256"/>
        <DigestValue>tIK1vlcCpIJo3X7JrS2bb7MtDfONexKUiJyA5RGTu20=</DigestValue>
      </Reference>
      <Reference URI="/xl/media/image18.jpeg?ContentType=image/jpeg">
        <DigestMethod Algorithm="http://www.w3.org/2001/04/xmlenc#sha256"/>
        <DigestValue>K3+NrEUpAoGwlIS2Nh10xs/r3rttVKCYNHoXu8jGNNs=</DigestValue>
      </Reference>
      <Reference URI="/xl/media/image19.png?ContentType=image/png">
        <DigestMethod Algorithm="http://www.w3.org/2001/04/xmlenc#sha256"/>
        <DigestValue>iUYYZlHj008lPSeRbEaO/mdNbKiwhBUmGxdWBhxcQ0c=</DigestValue>
      </Reference>
      <Reference URI="/xl/media/image2.png?ContentType=image/png">
        <DigestMethod Algorithm="http://www.w3.org/2001/04/xmlenc#sha256"/>
        <DigestValue>Op0vqqs6QcCCXCncxCHBRIegC4akBxXzBZIVOAQI26Y=</DigestValue>
      </Reference>
      <Reference URI="/xl/media/image20.png?ContentType=image/png">
        <DigestMethod Algorithm="http://www.w3.org/2001/04/xmlenc#sha256"/>
        <DigestValue>SkLCSVxN5Hoadv19utSEooK8jo+RuI1SfYOLyvi054Q=</DigestValue>
      </Reference>
      <Reference URI="/xl/media/image21.png?ContentType=image/png">
        <DigestMethod Algorithm="http://www.w3.org/2001/04/xmlenc#sha256"/>
        <DigestValue>6JF4McRxdKVwSZYZ7jnoodBEWoELMQSRjQjLt5pCep0=</DigestValue>
      </Reference>
      <Reference URI="/xl/media/image22.png?ContentType=image/png">
        <DigestMethod Algorithm="http://www.w3.org/2001/04/xmlenc#sha256"/>
        <DigestValue>bwlGHmMaIdNjcXoNTCMLuovQ5D8nhB+NOPbSKPLw+5k=</DigestValue>
      </Reference>
      <Reference URI="/xl/media/image23.jpeg?ContentType=image/jpeg">
        <DigestMethod Algorithm="http://www.w3.org/2001/04/xmlenc#sha256"/>
        <DigestValue>0MuAgVWrBTeUELxJSz8ckQL6lhJ4xr8b7gYeYGRRUCg=</DigestValue>
      </Reference>
      <Reference URI="/xl/media/image24.png?ContentType=image/png">
        <DigestMethod Algorithm="http://www.w3.org/2001/04/xmlenc#sha256"/>
        <DigestValue>cVKlOxv1fD9xenPufpxgl1qvjdtw+1Cq+RJ/Pta934E=</DigestValue>
      </Reference>
      <Reference URI="/xl/media/image25.png?ContentType=image/png">
        <DigestMethod Algorithm="http://www.w3.org/2001/04/xmlenc#sha256"/>
        <DigestValue>bKnL50qlfNBgDjz8dKEhu1y7gQAWKzcSNRDB+MhPcKw=</DigestValue>
      </Reference>
      <Reference URI="/xl/media/image26.jpeg?ContentType=image/jpeg">
        <DigestMethod Algorithm="http://www.w3.org/2001/04/xmlenc#sha256"/>
        <DigestValue>ix13d1IoaD5M7LdyN8d46U/HRttNtbqrJ+00OHGIQ54=</DigestValue>
      </Reference>
      <Reference URI="/xl/media/image3.png?ContentType=image/png">
        <DigestMethod Algorithm="http://www.w3.org/2001/04/xmlenc#sha256"/>
        <DigestValue>MDtj+rHhKqVXjs55mPzadM16d2Zg1zYADSjaSL2Co+Q=</DigestValue>
      </Reference>
      <Reference URI="/xl/media/image4.jpeg?ContentType=image/jpeg">
        <DigestMethod Algorithm="http://www.w3.org/2001/04/xmlenc#sha256"/>
        <DigestValue>v3YqgltPLhoS6u82ohjKoAEIEg7euoVYIsA9ViA9MZo=</DigestValue>
      </Reference>
      <Reference URI="/xl/media/image5.jpeg?ContentType=image/jpeg">
        <DigestMethod Algorithm="http://www.w3.org/2001/04/xmlenc#sha256"/>
        <DigestValue>Tn/aYTen2eTQF6MW8vza74IrLyP3wStGxEeqDY1i/WY=</DigestValue>
      </Reference>
      <Reference URI="/xl/media/image6.png?ContentType=image/png">
        <DigestMethod Algorithm="http://www.w3.org/2001/04/xmlenc#sha256"/>
        <DigestValue>TORlDTFAiaKMMigDbcI8ktTSP7EHRcU5BRthxAluhAU=</DigestValue>
      </Reference>
      <Reference URI="/xl/media/image7.png?ContentType=image/png">
        <DigestMethod Algorithm="http://www.w3.org/2001/04/xmlenc#sha256"/>
        <DigestValue>b7R1RD6Y5oWxXzcHxkGDJLsJcaRp6byTFt3tCW+J2sU=</DigestValue>
      </Reference>
      <Reference URI="/xl/media/image8.png?ContentType=image/png">
        <DigestMethod Algorithm="http://www.w3.org/2001/04/xmlenc#sha256"/>
        <DigestValue>wxMvZB/lVfGI22tTgqq9ExSsjsDi/sJWJ8PQAu2eexE=</DigestValue>
      </Reference>
      <Reference URI="/xl/media/image9.png?ContentType=image/png">
        <DigestMethod Algorithm="http://www.w3.org/2001/04/xmlenc#sha256"/>
        <DigestValue>LS+htPmZcGX2F12HpzU5T/UtPx+b9WeXAFSPXdB7ZPs=</DigestValue>
      </Reference>
      <Reference URI="/xl/printerSettings/printerSettings1.bin?ContentType=application/vnd.openxmlformats-officedocument.spreadsheetml.printerSettings">
        <DigestMethod Algorithm="http://www.w3.org/2001/04/xmlenc#sha256"/>
        <DigestValue>bIgQIa+E4J2t6ZxdrBIrJvkWnt/MswtjJIVYIprl8yI=</DigestValue>
      </Reference>
      <Reference URI="/xl/printerSettings/printerSettings2.bin?ContentType=application/vnd.openxmlformats-officedocument.spreadsheetml.printerSettings">
        <DigestMethod Algorithm="http://www.w3.org/2001/04/xmlenc#sha256"/>
        <DigestValue>CLfDzJnxLv2B+hodQD9P01hJkUmGOk4zQDErSZZ5E8Y=</DigestValue>
      </Reference>
      <Reference URI="/xl/printerSettings/printerSettings3.bin?ContentType=application/vnd.openxmlformats-officedocument.spreadsheetml.printerSettings">
        <DigestMethod Algorithm="http://www.w3.org/2001/04/xmlenc#sha256"/>
        <DigestValue>CLfDzJnxLv2B+hodQD9P01hJkUmGOk4zQDErSZZ5E8Y=</DigestValue>
      </Reference>
      <Reference URI="/xl/printerSettings/printerSettings4.bin?ContentType=application/vnd.openxmlformats-officedocument.spreadsheetml.printerSettings">
        <DigestMethod Algorithm="http://www.w3.org/2001/04/xmlenc#sha256"/>
        <DigestValue>CLfDzJnxLv2B+hodQD9P01hJkUmGOk4zQDErSZZ5E8Y=</DigestValue>
      </Reference>
      <Reference URI="/xl/printerSettings/printerSettings5.bin?ContentType=application/vnd.openxmlformats-officedocument.spreadsheetml.printerSettings">
        <DigestMethod Algorithm="http://www.w3.org/2001/04/xmlenc#sha256"/>
        <DigestValue>CLfDzJnxLv2B+hodQD9P01hJkUmGOk4zQDErSZZ5E8Y=</DigestValue>
      </Reference>
      <Reference URI="/xl/printerSettings/printerSettings6.bin?ContentType=application/vnd.openxmlformats-officedocument.spreadsheetml.printerSettings">
        <DigestMethod Algorithm="http://www.w3.org/2001/04/xmlenc#sha256"/>
        <DigestValue>CLfDzJnxLv2B+hodQD9P01hJkUmGOk4zQDErSZZ5E8Y=</DigestValue>
      </Reference>
      <Reference URI="/xl/printerSettings/printerSettings7.bin?ContentType=application/vnd.openxmlformats-officedocument.spreadsheetml.printerSettings">
        <DigestMethod Algorithm="http://www.w3.org/2001/04/xmlenc#sha256"/>
        <DigestValue>JHDlOlWat7rt4JsDvx3GQQOya0QgPyQ+iq1IHDvtAfA=</DigestValue>
      </Reference>
      <Reference URI="/xl/printerSettings/printerSettings8.bin?ContentType=application/vnd.openxmlformats-officedocument.spreadsheetml.printerSettings">
        <DigestMethod Algorithm="http://www.w3.org/2001/04/xmlenc#sha256"/>
        <DigestValue>JHDlOlWat7rt4JsDvx3GQQOya0QgPyQ+iq1IHDvtAfA=</DigestValue>
      </Reference>
      <Reference URI="/xl/printerSettings/printerSettings9.bin?ContentType=application/vnd.openxmlformats-officedocument.spreadsheetml.printerSettings">
        <DigestMethod Algorithm="http://www.w3.org/2001/04/xmlenc#sha256"/>
        <DigestValue>JHDlOlWat7rt4JsDvx3GQQOya0QgPyQ+iq1IHDvtAfA=</DigestValue>
      </Reference>
      <Reference URI="/xl/sharedStrings.xml?ContentType=application/vnd.openxmlformats-officedocument.spreadsheetml.sharedStrings+xml">
        <DigestMethod Algorithm="http://www.w3.org/2001/04/xmlenc#sha256"/>
        <DigestValue>C5z55HJSd3SX0k762kxdHkm5IfQdurt3enWC24Wm08o=</DigestValue>
      </Reference>
      <Reference URI="/xl/styles.xml?ContentType=application/vnd.openxmlformats-officedocument.spreadsheetml.styles+xml">
        <DigestMethod Algorithm="http://www.w3.org/2001/04/xmlenc#sha256"/>
        <DigestValue>vtKtAZ06dpIUSla41s1tcfRj/3kLq2B8F2z+x68h57c=</DigestValue>
      </Reference>
      <Reference URI="/xl/theme/theme1.xml?ContentType=application/vnd.openxmlformats-officedocument.theme+xml">
        <DigestMethod Algorithm="http://www.w3.org/2001/04/xmlenc#sha256"/>
        <DigestValue>ThhCaaBu4qel+A3fRUGqC+axFzaNR2A7cQo/4xUC9e8=</DigestValue>
      </Reference>
      <Reference URI="/xl/workbook.xml?ContentType=application/vnd.openxmlformats-officedocument.spreadsheetml.sheet.main+xml">
        <DigestMethod Algorithm="http://www.w3.org/2001/04/xmlenc#sha256"/>
        <DigestValue>IAuI68qBkpWaSoYIwWWk6e3EK4qSHX9LqSo1uEpwsr0=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nuaw33wOWcShMRUN1nnVnmSI0c3lD7BAvWKSjGsesvw=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ZhQ6x7zEU3AqSfrJM8CByipHjH5hAT27ovdzO9EfelY=</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X3zpCex888qW3aWZrots4NCsUJcmpFznSbbui3dQdeI=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9OECRoONlLJKFtVUgpZ5A1EvEAwg5NdHus6boCYjhzY=</DigestValue>
      </Reference>
      <Reference URI="/xl/worksheets/sheet1.xml?ContentType=application/vnd.openxmlformats-officedocument.spreadsheetml.worksheet+xml">
        <DigestMethod Algorithm="http://www.w3.org/2001/04/xmlenc#sha256"/>
        <DigestValue>6EZj/aM2pnMdlDH3A41TzuTZlUuOjfUQOJ/k7XyBtT0=</DigestValue>
      </Reference>
      <Reference URI="/xl/worksheets/sheet2.xml?ContentType=application/vnd.openxmlformats-officedocument.spreadsheetml.worksheet+xml">
        <DigestMethod Algorithm="http://www.w3.org/2001/04/xmlenc#sha256"/>
        <DigestValue>PJCZSRihyoL6+K2xPqldzPnD8Oe8Q84AUy2ptnakO9o=</DigestValue>
      </Reference>
      <Reference URI="/xl/worksheets/sheet3.xml?ContentType=application/vnd.openxmlformats-officedocument.spreadsheetml.worksheet+xml">
        <DigestMethod Algorithm="http://www.w3.org/2001/04/xmlenc#sha256"/>
        <DigestValue>PZDMYM2S1Aa3FW2Ne1FKPWZAzYCPuU2EHQcRQOJ3aIc=</DigestValue>
      </Reference>
      <Reference URI="/xl/worksheets/sheet4.xml?ContentType=application/vnd.openxmlformats-officedocument.spreadsheetml.worksheet+xml">
        <DigestMethod Algorithm="http://www.w3.org/2001/04/xmlenc#sha256"/>
        <DigestValue>Kc4uVAXkftgeVFxonIXGIhd7qlTtfoImonSnHF2kzb8=</DigestValue>
      </Reference>
      <Reference URI="/xl/worksheets/sheet5.xml?ContentType=application/vnd.openxmlformats-officedocument.spreadsheetml.worksheet+xml">
        <DigestMethod Algorithm="http://www.w3.org/2001/04/xmlenc#sha256"/>
        <DigestValue>BaQgmVRbTWehZ1/uaoAUXFwiZQZMv8iqNgMDPdIgeSw=</DigestValue>
      </Reference>
      <Reference URI="/xl/worksheets/sheet6.xml?ContentType=application/vnd.openxmlformats-officedocument.spreadsheetml.worksheet+xml">
        <DigestMethod Algorithm="http://www.w3.org/2001/04/xmlenc#sha256"/>
        <DigestValue>kpnaxrmYmiaM4Ql/ZzN0Y70Ojl4FZoggJVXFAkM/cpg=</DigestValue>
      </Reference>
      <Reference URI="/xl/worksheets/sheet7.xml?ContentType=application/vnd.openxmlformats-officedocument.spreadsheetml.worksheet+xml">
        <DigestMethod Algorithm="http://www.w3.org/2001/04/xmlenc#sha256"/>
        <DigestValue>zPXErz6Tn6eboq6Cf9oWg4wgmSReat0CpbUjW1B8Phw=</DigestValue>
      </Reference>
      <Reference URI="/xl/worksheets/sheet8.xml?ContentType=application/vnd.openxmlformats-officedocument.spreadsheetml.worksheet+xml">
        <DigestMethod Algorithm="http://www.w3.org/2001/04/xmlenc#sha256"/>
        <DigestValue>/QumudqK/ZWc7valGZyHUog/et5y5tnk+HIuSO3jsZE=</DigestValue>
      </Reference>
      <Reference URI="/xl/worksheets/sheet9.xml?ContentType=application/vnd.openxmlformats-officedocument.spreadsheetml.worksheet+xml">
        <DigestMethod Algorithm="http://www.w3.org/2001/04/xmlenc#sha256"/>
        <DigestValue>iMMVpwwMYBs00rjFE9j+vC4nMoM0jkiiyyPkKzEm/mU=</DigestValue>
      </Reference>
    </Manifest>
    <SignatureProperties>
      <SignatureProperty Id="idSignatureTime" Target="#idPackageSignature">
        <mdssi:SignatureTime xmlns:mdssi="http://schemas.openxmlformats.org/package/2006/digital-signature">
          <mdssi:Format>YYYY-MM-DDThh:mm:ssTZD</mdssi:Format>
          <mdssi:Value>2025-05-23T18:21:06Z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16.0.18730/26</OfficeVersion>
          <ApplicationVersion>16.0.18730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2025-05-23T18:21:06Z</xd:SigningTime>
          <xd:SigningCertificate>
            <xd:Cert>
              <xd:CertDigest>
                <DigestMethod Algorithm="http://www.w3.org/2001/04/xmlenc#sha256"/>
                <DigestValue>XFePEva+hCRH7WoSIS8QOWpYDX18vc+vKYRvCRyVAh4=</DigestValue>
              </xd:CertDigest>
              <xd:IssuerSerial>
                <X509IssuerName>CN=AC Certisign RFB G5, OU=Secretaria da Receita Federal do Brasil - RFB, O=ICP-Brasil, C=BR</X509IssuerName>
                <X509SerialNumber>117471312302555485749557318980458800521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Criou e aprovou este documento</xd:Description>
            </xd:CommitmentTypeId>
            <xd:AllSignedDataObjects/>
          </xd:CommitmentTypeIndication>
        </xd:SignedDataObjectProperties>
      </xd:SignedProperties>
      <xd:UnsignedProperties>
        <xd:UnsignedSignatureProperties>
          <xd:CertificateValues>
            <xd:EncapsulatedX509Certificate>MIIHKTCCBRGgAwIBAgIBAjANBgkqhkiG9w0BAQ0FADCBkDELMAkGA1UEBhMCQlIxEzARBgNVBAoMCklDUC1CcmFzaWwxNDAyBgNVBAsMK0F1dG9yaWRhZGUgQ2VydGlmaWNhZG9yYSBSYWl6IEJyYXNpbGVpcmEgdjUxNjA0BgNVBAMMLUFDIFNlY3JldGFyaWEgZGEgUmVjZWl0YSBGZWRlcmFsIGRvIEJyYXNpbCB2NDAeFw0xNjEyMDgxNzQ0MDNaFw0yOTAyMjAxNzQ0MDNaMHgxCzAJBgNVBAYTAkJSMRMwEQYDVQQKEwpJQ1AtQnJhc2lsMTYwNAYDVQQLEy1TZWNyZXRhcmlhIGRhIFJlY2VpdGEgRmVkZXJhbCBkbyBCcmFzaWwgLSBSRkIxHDAaBgNVBAMTE0FDIENlcnRpc2lnbiBSRkIgRzUwggIiMA0GCSqGSIb3DQEBAQUAA4ICDwAwggIKAoICAQDATrPVJ9yjfc4xLWQJim3AdosmgV2KNkym6zTxlcTwRtj9A8VqaKFgZOM4zTDmArihG+ODutP5HHq0LjcMCFKzlc2kQnNbw+da1muuRlXyZdMQ7IA7oMXXf2zTjqf3GKZHzrF4i8VN6KZNMsOUcWWn3jaTe9lkzMONPnI9RxH+T+j4m0OnnZthKnMilvOlpW8alYWdl6fntA9ZSbwsCfDCR0zqTlbXRqN6t73TKCPwK709KVDj/bdj/N0baQ2fQ1GC2Erod4kMuQcspBr48Xat4aHEls5GqEstwSO+uFSGtC3t/AHVOViy/eAiYpEL4r+N9NYjpvsq1g463Okl1uM5h7QraJtgSX03JrkTQULQ4U+Xbg8FxiIXZzGLoGYXyJgDvq+4qOBrKWMYdJ4CewIt6N09Jzh5bSPclHaPtF7DeNfGPTlDii16dHfbm0+3O2yeOz228Db3M16eUdCqUvX8eRAnPd92Jfi4z0XVrqj1IwDwgWvB6tGZZGvBrObSoXE6KeHPWiuMEIrEtaYJnSNHxzfL1C4v5kSjQLApMFvdIAsTJaQpyqlYU8ipSuZgWhm/X1B7wL+Dc1MjjhDHkI8GD2IS3xk3KNMgZLRIjNvngLu5kO6Q8VWtm7tNexxhT33JWuJtZv5LvGzN4K4EkxdiIPG9M2Z5lIdgB7jixgmGdwIDAQABo4IBozCCAZ8wgfUGA1UdIASB7TCB6jBMBgZgTAECAQwwQjBABggrBgEFBQcCARY0aHR0cDovL3d3dy5yZWNlaXRhLmZhemVuZGEuZ292LmJyL2FjcmZiL2RwY2FjcmZiLnBkZjBMBgZgTAECAwYwQjBABggrBgEFBQcCARY0aHR0cDovL3d3dy5yZWNlaXRhLmZhemVuZGEuZ292LmJyL2FjcmZiL2RwY2FjcmZiLnBkZjBMBgZgTAECBAQwQjBABggrBgEFBQcCARY0aHR0cDovL3d3dy5yZWNlaXRhLmZhemVuZGEuZ292LmJyL2FjcmZiL2RwY2FjcmZiLnBkZjBEBgNVHR8EPTA7MDmgN6A1hjNodHRwOi8vd3d3LnJlY2VpdGEuZmF6ZW5kYS5nb3YuYnIvYWNyZmIvYWNyZmJ2NC5jcmwwHwYDVR0jBBgwFoAUGpjmQ8oc3ZKemWNFWirpH4cgzTUwHQYDVR0OBBYEFFN9f52+0WHQILran+OJpxNzWM1CMA8GA1UdEwEB/wQFMAMBAf8wDgYDVR0PAQH/BAQDAgEGMA0GCSqGSIb3DQEBDQUAA4ICAQBuKk1MSE/XBDOLbVAxcA8+Nu03zD/OlaYfsmgPH1MD4lm7qITiC7akTRV4QklX1KIEJ+4AqI4UPxOkXIBEwC9yo88HpHzjN8DuCIK8PJdaj+SQs1NELhns2SlQkdBF2iUDjgDWhOP5OqWasRCGxcfS7QhL1HIIHjSqbqndDIw1Mu4doTL8Kmha8/hU7qluHFOQB1CKo8J1F0BH7ir9qmzMXNnk1bG3cPG7ipdBurmk5dFu8cQE1NRav1wAtSgKzCUADTrTNwPuof24jmPJOvL/xNruAwDlzP8EW1pZjPFG3Ba24magCg4uZL8He0+KnU4jsgV3APUWEjK29wsqsujmzZJ9woTWO8whnVBA/B1qMo/P4IrdNSNUmAbQQNbk4mbkszsZ7jcNPB3rgM6RBTykSByL6gS+R9FQtfUZeyTTbw88a8qu6ThOEsUqYX2hRxywwEBxK/K8iHId1y0tyP8NlX1tf2DKDECMaQlfJlfKckeDrFJ5VEm+JWBBZm6fd9vwwgkcRxlT8Wc9m9zAMz+E78VPEh7aLJy13hiKjzYyNZG9aOfQbJvEGXDF/j9lC9E98pDnwnthJ8cyoTlPqV7tdF8CQNJiJmYv4rFKhNtuJxEZFrkg9riL8X8ANyyU6+GqbZGAmDutQ9u9XcSGJY4kPtRm1GbwW0paVfi2I6uBxQ==</xd:EncapsulatedX509Certificate>
            <xd:EncapsulatedX509Certificate>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csX2yNEOVJjr/SeuSv5bE0gIc/kUjoYVNMuUe+CTBY/gkoIiwR7qr7Dsp9jn8FTLnALrn6j1sbbkoD4ytTI3WHUuiefz/oApv+H5zPswj3JqUyXaK7bzN5Akc3PNFUzRb3+UbtYA2fXinBAewxrpZidGX0A+ioC++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UFag+ypZhyk8voAaXQjw3qGubWI68jFNZTrNXjQThIlJWI83OWjcvmIr4SPgbf9hIIHzznSdzqPXXdAZRNS9fxrxmgoTcG4I7cu1hZgBv9HHIaUKr2MwXAdNiqoe71wDkLCKUx8/fVJnhswqHBHYAj+KjBwyoJW1JliL91QOT3Bjz2epj7kj7tAgMBAAGjgbswgbgwHQYDVR0OBBYEFBqY5kPKHN2SnpljRVoq6R+HIM01MA8GA1UdEwEB/wQFMAMBAf8wDgYDVR0PAQH/BAQDAgEGMBQGA1UdIAQNMAswCQYFYEwBAQgwADA/BgNVHR8EODA2MDSgMqAwhi5odHRwOi8vYWNyYWl6LmljcGJyYXNpbC5nb3YuYnIvTENSYWNyYWl6djUuY3JsMB8GA1UdIwQYMBaAFGmovnXZxO9s5xNF5GFu5Wj4tkBeMA0GCSqGSIb3DQEBDQUAA4ICAQBrQuAL6TWbdnOpHbgSzAd9Pkc+vr5uTd7ml4xfPPs/I+BNCGT9Q6OTx/26m6q9rOrl6/9AASYDE5esiwBlaQ4OPzQQ37zrf5d4FnGxnsRMdjEL2pjks7ull66LZX8k5HOfnxy5iYo1hTy46UYg28PXdL55qTljilj4LueNFlTCmK2m9Vo1E6F/Ss79D31uwVBadgoK/i95dFONNlSj/w3/sa9Pbkq3JCJ10ET01GmBSTrtired+zzcj26QT0hjQQ5PUB6wV2+bhUx+WN/rXiLph/DPvy7gg8hrn4mVHBYOEPPoq7qBsX77cswycENKXrlq+gHA2Lj8hkrbfQt4pZQzT+6nLOSOyqMI21ql781eErJySwJ0R9LdPQNm3MUS/ifoRPdjFGWUktBRue/03QrVYtwFBMaIjF/p93Bmb/42xfkL/TG/W6EicBcGLms2SU4pBtw+NDFMQ1YXxNJQoNJ2uzxnzBSqdr5bF5qZth4EHob+I8uUFYylIoCHWvMD1pAxTu8fC9366lkt7cpBARiOdB2MN31JQK3nxjeQeXHiudm8twSzNp0wbJViUiRfNZbqH3yNe8ZTYUQds7hCCcZh3pZbe4PNWS2WDiifF9uXRdfAL3qsEubQOrA/s+EvZha6afCs4d4BlGKQsf64r0iPnX6hFxR4h4sXRI9x5xRMtA==</xd:EncapsulatedX509Certificate>
            <xd:EncapsulatedX509Certificate>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gUXw/6YODeF2XkqEyfk3VehdsIx+3/ERgdjCS/ouxYR0Epi2hdoMUVJDNf3XQfjAWXJyCoTneHYAl2McMdvoqtLB2ileQlJiis0fTtYTJayee9BAIdIrCor1Lc0vozXCpDtq5nTwhjIocaZtcuFsdrkl+nbfYxl5m7vjTkTMS6j8ffjmFzbNPDlJuV3Vy7AzapPVJrMl6UHPXCHMYMzl0KxR/47S5XGgmLYkYt8bNCHA3fg07y+Gtvgu+SNhMPwWKIgwhYw+9vErOnavRhOimYo4M2AwNpNK0OKLI7Im5V094jFp4Ty+mlmfQH00k8nkSUEN+1TGGkhv16c2hukbx9iCfbmk7im2hGKjQA8eH64VPYoS2qdKbPbd3xDDHN2croYKpy2U2oQTVBSf9hC3o6fKo3zp0U3dNiw7ZgWKS9UwP31Q0gwgB1orZgLuF+LIppHYwxcTG/AovNWa4sTPukMiX2L+p7uIHExTZJJU4YoDacQh/mfbPIz3261He4YFmQ35sfw3eKHQSOLyiVfev/n0l/r308PijEd+d+Hz5RmqIzS8jYXZIeJxym4mEjE1fKpeP56Ea52LlIJ8ZqsJ3xzHWu3WkAVz4hMqrX6BPMGW2IxOuEUQyIaCBg1lI6QLiPMHvo2/J7gu4YfqRcH6i27W3HyzamEQIDAQABo4H1MIHyME4GA1UdIARHMEUwQwYFYEwBAQAwOjA4BggrBgEFBQcCARYsaHR0cDovL2FjcmFpei5pY3BicmFzaWwuZ292LmJyL0RQQ2FjcmFpei5wZGYwPwYDVR0fBDgwNjA0oDKgMIYuaHR0cDovL2FjcmFpei5pY3BicmFzaWwuZ292LmJyL0xDUmFjcmFpenY1LmNybDAfBgNVHSMEGDAWgBRpqL512cTvbOcTReRhbuVo+LZAXjAdBgNVHQ4EFgQUaai+ddnE72znE0XkYW7laPi2QF4wDwYDVR0TAQH/BAUwAwEB/zAOBgNVHQ8BAf8EBAMCAQYwDQYJKoZIhvcNAQENBQADggIBABRt2/JiWapef7o/plhR4PxymlMIp/JeZ5F0BZ1XafmYpl5g6pRokFrIRMFXLyEhlgo51I05InyCc9Td6UXjlsOASTc/LRavyjB/8NcQjlRYDh6xf7OdP05mFcT/0+6bYRtNgsnUbr10pfsK/UzyUvQWbumGS57hCZrAZOyd9MzukiF/azAa6JfoZk2nDkEudKOY8tRyTpMmDzN5fufPSC3v7tSJUqTqo5z7roN/FmckRzGAYyz5XulbOc5/UsAT/tk+KP/clbbqd/hhevmmdJclLr9qWZZcOgzuFU2YsgProtVu0fFNXGr6KK9fu44pOHajmMsTXK3X7r/Pwh19kFRow5F3RQMUZC6Re0YLfXh+ypnUSCzA+uL4JPtHIGyvkbWiulkustpOKUSVwBPzvA2sQUOvqdbAR7C8jcHYFJMuK2HZFji7pxcWWab/NKsFcJ3sluDjmhizpQaxbYTfAVXu3q8yd0su/BHHhBpteyHvYyyz0Eb9LUysR2cMtWvfPU6vnoPgYvOGO1CziyGEsgKULkCH4o2Vgl1gQuKWO4V68rFW8a/jvq28sbY+y/Ao0I5ohpnBcQOAawiFbz6yJtObajYMuztDDP8oY656EuuJXBJhuKAJPI/7WDtgfV8ffOh/iQGQATVMtgDN0gv8bn5NdUX8UMNX1sHhU3H1UpoW</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COMP.01-REFLETOR</vt:lpstr>
      <vt:lpstr>COMP.02-COB.TELHA.TRANSL.</vt:lpstr>
      <vt:lpstr>COMP.03-VENEZ.MET.</vt:lpstr>
      <vt:lpstr>COMP.04-TRAMA DE MAD</vt:lpstr>
      <vt:lpstr>COMP.05-CONDUTOR 150</vt:lpstr>
      <vt:lpstr>COMP.06-PINT.ESMALTE</vt:lpstr>
      <vt:lpstr>MEM.DE CÁLC.</vt:lpstr>
      <vt:lpstr>PLAN.DE ORÇ. </vt:lpstr>
      <vt:lpstr>CRONOGRAMA</vt:lpstr>
      <vt:lpstr>'COMP.01-REFLETOR'!Area_de_impressao</vt:lpstr>
      <vt:lpstr>'COMP.02-COB.TELHA.TRANSL.'!Area_de_impressao</vt:lpstr>
      <vt:lpstr>'COMP.03-VENEZ.MET.'!Area_de_impressao</vt:lpstr>
      <vt:lpstr>'COMP.04-TRAMA DE MAD'!Area_de_impressao</vt:lpstr>
      <vt:lpstr>'COMP.05-CONDUTOR 150'!Area_de_impressao</vt:lpstr>
      <vt:lpstr>'COMP.06-PINT.ESMALTE'!Area_de_impressao</vt:lpstr>
      <vt:lpstr>CRONOGRAMA!Area_de_impressao</vt:lpstr>
      <vt:lpstr>'MEM.DE CÁLC.'!Area_de_impressao</vt:lpstr>
      <vt:lpstr>'PLAN.DE ORÇ. '!Area_de_impressao</vt:lpstr>
      <vt:lpstr>'MEM.DE CÁLC.'!Titulos_de_impressao</vt:lpstr>
      <vt:lpstr>'PLAN.DE ORÇ. '!Titulos_de_impressao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PMJM</dc:creator>
  <cp:lastModifiedBy>Geraldo Ângelo dos Santos</cp:lastModifiedBy>
  <cp:lastPrinted>2025-05-23T17:17:05Z</cp:lastPrinted>
  <dcterms:created xsi:type="dcterms:W3CDTF">2001-12-19T12:02:00Z</dcterms:created>
  <dcterms:modified xsi:type="dcterms:W3CDTF">2025-05-23T17:37:35Z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46F9D58403D24514B8C35AC3546333D0_13</vt:lpwstr>
  </property>
  <property fmtid="{D5CDD505-2E9C-101B-9397-08002B2CF9AE}" pid="3" name="KSOProductBuildVer">
    <vt:lpwstr>1046-12.2.0.13472</vt:lpwstr>
  </property>
</Properties>
</file>