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92.168.100.10\compras-sma\LICITAÇÕES 2026\CONCORRÊNCIAS 2026\CONCORRÊNCIA 07-2026 - REFORMA QUADRA GERMIN LOUREIRO\ANEXOS\"/>
    </mc:Choice>
  </mc:AlternateContent>
  <bookViews>
    <workbookView xWindow="0" yWindow="0" windowWidth="28800" windowHeight="12180"/>
  </bookViews>
  <sheets>
    <sheet name="Orçamento" sheetId="1" r:id="rId1"/>
    <sheet name="Memorial" sheetId="2" r:id="rId2"/>
    <sheet name="Cronograma" sheetId="3" r:id="rId3"/>
    <sheet name="CPUs" sheetId="4" r:id="rId4"/>
    <sheet name="BDI"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5" l="1"/>
  <c r="D24" i="5"/>
  <c r="C24" i="5"/>
  <c r="C17" i="5"/>
  <c r="C14" i="5"/>
  <c r="H9" i="4"/>
  <c r="J35" i="3"/>
  <c r="H35" i="3"/>
  <c r="F35" i="3"/>
  <c r="D35" i="3"/>
  <c r="K34" i="3"/>
  <c r="I34" i="3"/>
  <c r="G34" i="3"/>
  <c r="E34" i="3"/>
  <c r="B32" i="3"/>
  <c r="K30" i="3"/>
  <c r="I30" i="3"/>
  <c r="G30" i="3"/>
  <c r="E30" i="3"/>
  <c r="C30" i="3"/>
  <c r="K28" i="3"/>
  <c r="I28" i="3"/>
  <c r="G28" i="3"/>
  <c r="E28" i="3"/>
  <c r="C28" i="3"/>
  <c r="K27" i="3"/>
  <c r="I27" i="3"/>
  <c r="C27" i="3"/>
  <c r="K26" i="3"/>
  <c r="I26" i="3"/>
  <c r="C26" i="3"/>
  <c r="K25" i="3"/>
  <c r="I25" i="3"/>
  <c r="G25" i="3"/>
  <c r="C25" i="3"/>
  <c r="K24" i="3"/>
  <c r="I24" i="3"/>
  <c r="G24" i="3"/>
  <c r="C24" i="3"/>
  <c r="K23" i="3"/>
  <c r="I23" i="3"/>
  <c r="C23" i="3"/>
  <c r="I22" i="3"/>
  <c r="G22" i="3"/>
  <c r="C22" i="3"/>
  <c r="G21" i="3"/>
  <c r="C21" i="3"/>
  <c r="G20" i="3"/>
  <c r="C20" i="3"/>
  <c r="I19" i="3"/>
  <c r="G19" i="3"/>
  <c r="E19" i="3"/>
  <c r="C19" i="3"/>
  <c r="E18" i="3"/>
  <c r="C18" i="3"/>
  <c r="I16" i="3"/>
  <c r="G16" i="3"/>
  <c r="C16" i="3"/>
  <c r="K15" i="3"/>
  <c r="C15" i="3"/>
  <c r="I14" i="3"/>
  <c r="C14" i="3"/>
  <c r="K13" i="3"/>
  <c r="I13" i="3"/>
  <c r="G13" i="3"/>
  <c r="E13" i="3"/>
  <c r="C13" i="3"/>
  <c r="K12" i="3"/>
  <c r="I12" i="3"/>
  <c r="C12" i="3"/>
  <c r="K11" i="3"/>
  <c r="I11" i="3"/>
  <c r="G11" i="3"/>
  <c r="C11" i="3"/>
  <c r="I10" i="3"/>
  <c r="G10" i="3"/>
  <c r="E10" i="3"/>
  <c r="C10" i="3"/>
  <c r="K9" i="3"/>
  <c r="I9" i="3"/>
  <c r="G9" i="3"/>
  <c r="E9" i="3"/>
  <c r="C9" i="3"/>
  <c r="F337" i="2"/>
  <c r="F335" i="2"/>
  <c r="F327" i="2"/>
  <c r="F325" i="2"/>
  <c r="F323" i="2"/>
  <c r="F320" i="2"/>
  <c r="F318" i="2"/>
  <c r="F316" i="2"/>
  <c r="F313" i="2"/>
  <c r="F311" i="2"/>
  <c r="F308" i="2"/>
  <c r="F303" i="2"/>
  <c r="F298" i="2"/>
  <c r="F295" i="2"/>
  <c r="F293" i="2"/>
  <c r="F291" i="2"/>
  <c r="F289" i="2"/>
  <c r="F286" i="2"/>
  <c r="F284" i="2"/>
  <c r="F282" i="2"/>
  <c r="F280" i="2"/>
  <c r="F278" i="2"/>
  <c r="F276" i="2"/>
  <c r="F274" i="2"/>
  <c r="F272" i="2"/>
  <c r="F270" i="2"/>
  <c r="F268" i="2"/>
  <c r="F266" i="2"/>
  <c r="F263" i="2"/>
  <c r="F261" i="2"/>
  <c r="F259" i="2"/>
  <c r="F257" i="2"/>
  <c r="F255" i="2"/>
  <c r="F253" i="2"/>
  <c r="F251" i="2"/>
  <c r="F249" i="2"/>
  <c r="F247" i="2"/>
  <c r="F245" i="2"/>
  <c r="F242" i="2"/>
  <c r="F240" i="2"/>
  <c r="F238" i="2"/>
  <c r="F236" i="2"/>
  <c r="F234" i="2"/>
  <c r="F232" i="2"/>
  <c r="F230" i="2"/>
  <c r="F228" i="2"/>
  <c r="F226" i="2"/>
  <c r="F224" i="2"/>
  <c r="F222" i="2"/>
  <c r="F220" i="2"/>
  <c r="F217" i="2"/>
  <c r="F215" i="2"/>
  <c r="F212" i="2"/>
  <c r="F210" i="2"/>
  <c r="F207" i="2"/>
  <c r="F205" i="2"/>
  <c r="F203" i="2"/>
  <c r="F201" i="2"/>
  <c r="F196" i="2"/>
  <c r="F191" i="2"/>
  <c r="F187" i="2"/>
  <c r="F184" i="2"/>
  <c r="F175" i="2"/>
  <c r="F169" i="2"/>
  <c r="F166" i="2"/>
  <c r="F164" i="2"/>
  <c r="F160" i="2"/>
  <c r="F158" i="2"/>
  <c r="F156" i="2"/>
  <c r="F154" i="2"/>
  <c r="F151" i="2"/>
  <c r="F147" i="2"/>
  <c r="F145" i="2"/>
  <c r="F142" i="2"/>
  <c r="F140" i="2"/>
  <c r="F136" i="2"/>
  <c r="F133" i="2"/>
  <c r="F131" i="2"/>
  <c r="F129" i="2"/>
  <c r="F126" i="2"/>
  <c r="F124" i="2"/>
  <c r="F119" i="2"/>
  <c r="F115" i="2"/>
  <c r="F113" i="2"/>
  <c r="F107" i="2"/>
  <c r="F102" i="2"/>
  <c r="F100" i="2"/>
  <c r="F96" i="2"/>
  <c r="F94" i="2"/>
  <c r="F90" i="2"/>
  <c r="F86" i="2"/>
  <c r="F84" i="2"/>
  <c r="F79" i="2"/>
  <c r="F74" i="2"/>
  <c r="F71" i="2"/>
  <c r="F68" i="2"/>
  <c r="F64" i="2"/>
  <c r="F61" i="2"/>
  <c r="F58" i="2"/>
  <c r="F55" i="2"/>
  <c r="F50" i="2"/>
  <c r="F43" i="2"/>
  <c r="F39" i="2"/>
  <c r="F37" i="2"/>
  <c r="F35" i="2"/>
  <c r="F33" i="2"/>
  <c r="F31" i="2"/>
  <c r="F28" i="2"/>
  <c r="F25" i="2"/>
  <c r="F23" i="2"/>
  <c r="F20" i="2"/>
  <c r="F18" i="2"/>
  <c r="F16" i="2"/>
  <c r="F14" i="2"/>
  <c r="F12" i="2"/>
  <c r="E11" i="2"/>
  <c r="F10" i="2"/>
  <c r="H149" i="1"/>
  <c r="H147" i="1"/>
  <c r="G147" i="1"/>
  <c r="F147" i="1"/>
  <c r="H146" i="1"/>
  <c r="H145" i="1"/>
  <c r="H144" i="1"/>
  <c r="G144" i="1"/>
  <c r="H143" i="1"/>
  <c r="G143" i="1"/>
  <c r="H142" i="1"/>
  <c r="G142" i="1"/>
  <c r="H141" i="1"/>
  <c r="G141" i="1"/>
  <c r="H140" i="1"/>
  <c r="G140" i="1"/>
  <c r="H139" i="1"/>
  <c r="H138" i="1"/>
  <c r="G138" i="1"/>
  <c r="H137" i="1"/>
  <c r="G137" i="1"/>
  <c r="H136" i="1"/>
  <c r="G136" i="1"/>
  <c r="H135" i="1"/>
  <c r="H134" i="1"/>
  <c r="G134" i="1"/>
  <c r="H133" i="1"/>
  <c r="G133" i="1"/>
  <c r="H132" i="1"/>
  <c r="G132" i="1"/>
  <c r="H131" i="1"/>
  <c r="G131" i="1"/>
  <c r="H130" i="1"/>
  <c r="G130" i="1"/>
  <c r="H129" i="1"/>
  <c r="H128" i="1"/>
  <c r="G128" i="1"/>
  <c r="H127" i="1"/>
  <c r="G127" i="1"/>
  <c r="H126" i="1"/>
  <c r="G126" i="1"/>
  <c r="H125" i="1"/>
  <c r="G125" i="1"/>
  <c r="H124" i="1"/>
  <c r="H123" i="1"/>
  <c r="G123" i="1"/>
  <c r="H122" i="1"/>
  <c r="G122" i="1"/>
  <c r="H121" i="1"/>
  <c r="G121" i="1"/>
  <c r="H120" i="1"/>
  <c r="G120" i="1"/>
  <c r="H119" i="1"/>
  <c r="G119" i="1"/>
  <c r="H118" i="1"/>
  <c r="G118" i="1"/>
  <c r="H117" i="1"/>
  <c r="G117" i="1"/>
  <c r="H116" i="1"/>
  <c r="G116" i="1"/>
  <c r="H115" i="1"/>
  <c r="G115" i="1"/>
  <c r="H114" i="1"/>
  <c r="G114" i="1"/>
  <c r="H113" i="1"/>
  <c r="G113" i="1"/>
  <c r="H112" i="1"/>
  <c r="G112" i="1"/>
  <c r="H111" i="1"/>
  <c r="G111" i="1"/>
  <c r="H110" i="1"/>
  <c r="G110" i="1"/>
  <c r="H109" i="1"/>
  <c r="G109" i="1"/>
  <c r="H108" i="1"/>
  <c r="G108" i="1"/>
  <c r="H107" i="1"/>
  <c r="G107" i="1"/>
  <c r="H106" i="1"/>
  <c r="G106" i="1"/>
  <c r="H105" i="1"/>
  <c r="G105" i="1"/>
  <c r="H104" i="1"/>
  <c r="G104" i="1"/>
  <c r="H103" i="1"/>
  <c r="G103" i="1"/>
  <c r="H102" i="1"/>
  <c r="H101" i="1"/>
  <c r="G101" i="1"/>
  <c r="H100" i="1"/>
  <c r="G100" i="1"/>
  <c r="H99" i="1"/>
  <c r="G99" i="1"/>
  <c r="H98" i="1"/>
  <c r="G98" i="1"/>
  <c r="H97" i="1"/>
  <c r="G97" i="1"/>
  <c r="H96" i="1"/>
  <c r="G96" i="1"/>
  <c r="H95" i="1"/>
  <c r="G95" i="1"/>
  <c r="H94" i="1"/>
  <c r="G94" i="1"/>
  <c r="H93" i="1"/>
  <c r="G93" i="1"/>
  <c r="H92" i="1"/>
  <c r="G92" i="1"/>
  <c r="H91" i="1"/>
  <c r="G91" i="1"/>
  <c r="H90" i="1"/>
  <c r="G90" i="1"/>
  <c r="H89" i="1"/>
  <c r="H88" i="1"/>
  <c r="G88" i="1"/>
  <c r="H87" i="1"/>
  <c r="G87" i="1"/>
  <c r="H86" i="1"/>
  <c r="G86" i="1"/>
  <c r="H85" i="1"/>
  <c r="G85" i="1"/>
  <c r="H84" i="1"/>
  <c r="G84" i="1"/>
  <c r="H83" i="1"/>
  <c r="G83" i="1"/>
  <c r="H82" i="1"/>
  <c r="G82" i="1"/>
  <c r="H81" i="1"/>
  <c r="G81" i="1"/>
  <c r="H80" i="1"/>
  <c r="G80" i="1"/>
  <c r="H79" i="1"/>
  <c r="G79" i="1"/>
  <c r="H78" i="1"/>
  <c r="H77" i="1"/>
  <c r="G77" i="1"/>
  <c r="H76" i="1"/>
  <c r="G76" i="1"/>
  <c r="H75" i="1"/>
  <c r="G75" i="1"/>
  <c r="H74" i="1"/>
  <c r="H73" i="1"/>
  <c r="G73" i="1"/>
  <c r="H72" i="1"/>
  <c r="H71" i="1"/>
  <c r="G71" i="1"/>
  <c r="H70" i="1"/>
  <c r="G70" i="1"/>
  <c r="H69" i="1"/>
  <c r="G69" i="1"/>
  <c r="H68" i="1"/>
  <c r="G68" i="1"/>
  <c r="H67" i="1"/>
  <c r="G67" i="1"/>
  <c r="H66" i="1"/>
  <c r="G66" i="1"/>
  <c r="H65" i="1"/>
  <c r="G65" i="1"/>
  <c r="H64" i="1"/>
  <c r="H63" i="1"/>
  <c r="G63" i="1"/>
  <c r="H62" i="1"/>
  <c r="G62" i="1"/>
  <c r="H61" i="1"/>
  <c r="G61" i="1"/>
  <c r="H60" i="1"/>
  <c r="G60" i="1"/>
  <c r="H59" i="1"/>
  <c r="H57" i="1"/>
  <c r="G57" i="1"/>
  <c r="H56" i="1"/>
  <c r="H55" i="1"/>
  <c r="G55" i="1"/>
  <c r="H54" i="1"/>
  <c r="G54" i="1"/>
  <c r="H53" i="1"/>
  <c r="G53" i="1"/>
  <c r="H52" i="1"/>
  <c r="H51" i="1"/>
  <c r="G51" i="1"/>
  <c r="H50" i="1"/>
  <c r="G50" i="1"/>
  <c r="H49" i="1"/>
  <c r="H48" i="1"/>
  <c r="G48" i="1"/>
  <c r="H47" i="1"/>
  <c r="G47" i="1"/>
  <c r="H46" i="1"/>
  <c r="G46" i="1"/>
  <c r="H45" i="1"/>
  <c r="G45" i="1"/>
  <c r="H44" i="1"/>
  <c r="G44" i="1"/>
  <c r="H43" i="1"/>
  <c r="G43" i="1"/>
  <c r="H42" i="1"/>
  <c r="G42" i="1"/>
  <c r="H41" i="1"/>
  <c r="G41" i="1"/>
  <c r="H40" i="1"/>
  <c r="G40" i="1"/>
  <c r="H39" i="1"/>
  <c r="G39" i="1"/>
  <c r="H38" i="1"/>
  <c r="G38" i="1"/>
  <c r="H37" i="1"/>
  <c r="G37" i="1"/>
  <c r="H36" i="1"/>
  <c r="G36" i="1"/>
  <c r="H35" i="1"/>
  <c r="H34" i="1"/>
  <c r="G34" i="1"/>
  <c r="H33" i="1"/>
  <c r="H32" i="1"/>
  <c r="G32" i="1"/>
  <c r="H31" i="1"/>
  <c r="G31" i="1"/>
  <c r="H30" i="1"/>
  <c r="G30" i="1"/>
  <c r="H29" i="1"/>
  <c r="G29" i="1"/>
  <c r="H28" i="1"/>
  <c r="G28" i="1"/>
  <c r="H27" i="1"/>
  <c r="G27" i="1"/>
  <c r="H26" i="1"/>
  <c r="G26" i="1"/>
  <c r="H25" i="1"/>
  <c r="G25" i="1"/>
  <c r="H24" i="1"/>
  <c r="G24" i="1"/>
  <c r="H23" i="1"/>
  <c r="G23" i="1"/>
  <c r="H22" i="1"/>
  <c r="G22" i="1"/>
  <c r="H21" i="1"/>
  <c r="G21" i="1"/>
  <c r="H20" i="1"/>
  <c r="H19" i="1"/>
  <c r="G19" i="1"/>
  <c r="H18" i="1"/>
  <c r="G18" i="1"/>
  <c r="H17" i="1"/>
  <c r="G17" i="1"/>
  <c r="H16" i="1"/>
  <c r="H15" i="1"/>
  <c r="G15" i="1"/>
  <c r="H14" i="1"/>
  <c r="G14" i="1"/>
  <c r="H13" i="1"/>
  <c r="G13" i="1"/>
  <c r="H12" i="1"/>
  <c r="G12" i="1"/>
  <c r="H11" i="1"/>
  <c r="G11" i="1"/>
  <c r="H10" i="1"/>
  <c r="G10" i="1"/>
  <c r="H9" i="1"/>
</calcChain>
</file>

<file path=xl/sharedStrings.xml><?xml version="1.0" encoding="utf-8"?>
<sst xmlns="http://schemas.openxmlformats.org/spreadsheetml/2006/main" count="2716" uniqueCount="743">
  <si>
    <t>PLANILHA DE ORÇAMENTO</t>
  </si>
  <si>
    <t/>
  </si>
  <si>
    <t>OBRA:</t>
  </si>
  <si>
    <t>REFORMA DA QUADRA ESCOLA M. GERMIN LOUREIRO</t>
  </si>
  <si>
    <t>SOLICITANTE:</t>
  </si>
  <si>
    <t>PREFEITURA MUNICIPAL DE JOÃO MONLEVADE - MG</t>
  </si>
  <si>
    <t>DATA:</t>
  </si>
  <si>
    <t>07/04/2026</t>
  </si>
  <si>
    <t>BDI: 24,74%   |   PRAZO: 4 MESES</t>
  </si>
  <si>
    <t>RESP. TÉC:</t>
  </si>
  <si>
    <t xml:space="preserve">SEMIRANE VASCONCELOS MENDES MAROUN </t>
  </si>
  <si>
    <t>REFERÊNCIA:</t>
  </si>
  <si>
    <t>SICOR 01/2026 - SINAPI 02/2026</t>
  </si>
  <si>
    <t>ITEM</t>
  </si>
  <si>
    <t>CÓDIGO</t>
  </si>
  <si>
    <t>DESCRIÇÃO DOS SERVIÇOS</t>
  </si>
  <si>
    <t>UNID</t>
  </si>
  <si>
    <t>QTD</t>
  </si>
  <si>
    <t>UNIT (S/ BDI)</t>
  </si>
  <si>
    <t>UNIT (C/ BDI)</t>
  </si>
  <si>
    <t>TOTAL</t>
  </si>
  <si>
    <t>1</t>
  </si>
  <si>
    <t>SERVIÇOS PRELIMINARES</t>
  </si>
  <si>
    <t>1.1</t>
  </si>
  <si>
    <t>ED-16660</t>
  </si>
  <si>
    <t>- FORNECIMENTO E COLOCAÇÃO DE PLACA DE OBRA EM CHAPA GALVANIZADA #26, ESP. 0,45 MM, PLOTADA COM ADESIVO VINÍLICO, AFIXADA COM REBITES 4,8X40 MM, EM ESTRUTURA METÁLICA DE METALON 20X20 MM, ESP. 1,25 MM, INCLUSIVE SUPORTE EM EUCALIPTO AUTOCLAVADO PINTADO COM TINTA PVA DUAS (2) DEMÃOS</t>
  </si>
  <si>
    <t>M2</t>
  </si>
  <si>
    <t>1.2</t>
  </si>
  <si>
    <t>ED-21780</t>
  </si>
  <si>
    <t>- VIGIA NOTURNO COM ENCARGOS COMPLEMENTARES</t>
  </si>
  <si>
    <t>MÊS</t>
  </si>
  <si>
    <t>1.3</t>
  </si>
  <si>
    <t>ED-50155</t>
  </si>
  <si>
    <t>- LOCAÇÃO DE BANHEIRO QUÍMICO, DIMENSÃO (110X120X230)CM, LINHA PADRÃO, CONTENDO UMA (1) PIA/HIGIENIZADOR DE MÃOS, INCLUSIVE MANUTENÇÃO E MOBILIZAÇÃO/DESMOBILIZAÇÃO</t>
  </si>
  <si>
    <t>1.4</t>
  </si>
  <si>
    <t>ED-16348</t>
  </si>
  <si>
    <t>- LOCAÇÃO DE CONTAINER COM ISOLAMENTO TÉRMICO, TIPO 1, PARA ESCRITÓRIO DE OBRA, COM MEDIDAS REFERENCIAIS DE (6) METROS COMPRIMENTO, (2,3) METROS LARGURA E (2,5) METROS ALTURA ÚTIL INTERNA, INCLUSIVE AR CONDICIONADO E LIGAÇÕES ELÉTRICAS INTERNAS, EXCLUSIVE MOBILIZAÇÃO/DESMOBILIZAÇÃO E LIGAÇÕES PROVISÓRIAS EXTERNAS</t>
  </si>
  <si>
    <t>1.5</t>
  </si>
  <si>
    <t>ED-50137</t>
  </si>
  <si>
    <t>- MOBILIZAÇÃO E DESMOBILIZAÇÃO DE CONTAINER, INCLUSIVE CARGA, DESCARGA E TRANSPORTE EM CAMINHÃO CARROCERIA COM GUINDAUTO (MUNCK), EXCLUSIVE LOCAÇÃO DO CONTAINER</t>
  </si>
  <si>
    <t>UN</t>
  </si>
  <si>
    <t>1.6</t>
  </si>
  <si>
    <t>CPU-001</t>
  </si>
  <si>
    <t>MOBILIZAÇÃO DE OBRA</t>
  </si>
  <si>
    <t>H</t>
  </si>
  <si>
    <t>2</t>
  </si>
  <si>
    <t>PISO</t>
  </si>
  <si>
    <t>2.1</t>
  </si>
  <si>
    <t>ED-50533</t>
  </si>
  <si>
    <t>- APICOAMENTO MANUAL DE PISO CIMENTADO, INCLUSIVE LIMPEZA DA SUPERFÍCIE</t>
  </si>
  <si>
    <t>2.2</t>
  </si>
  <si>
    <t>ED-49643</t>
  </si>
  <si>
    <t>FÔRMA E DESFORMA DE TÁBUA E SARRAFO, REAPROVEITAMENTO (3X), EXCLUSIVE ESCORAMENTO</t>
  </si>
  <si>
    <t>2.3</t>
  </si>
  <si>
    <t>ED-50597</t>
  </si>
  <si>
    <t>- LAJE DE TRANSIÇÃO EM CONCRETO USINADO AUTO-ADENSÁVEL COM FCK DE 18MPA, ESP. 10CM, INCLUSIVE TELA DE AÇO CA-60 SOLDADA TIPO Q-61 E POLIMENTO MECANIZADO DE SUPERFÍCIE EM CONCRETO</t>
  </si>
  <si>
    <t>3</t>
  </si>
  <si>
    <t>PINTURA</t>
  </si>
  <si>
    <t>3.1</t>
  </si>
  <si>
    <t>ED-9076</t>
  </si>
  <si>
    <t>- FORNECIMENTO DE ANDAIME METÁLICO TUBULAR TIPO TORRE (LOCAÇÃO), INCLUSIVE RODÍZIOS, EXCLUSIVE MONTAGEM E DESMONTAGEM</t>
  </si>
  <si>
    <t>MXMÊS</t>
  </si>
  <si>
    <t>3.2</t>
  </si>
  <si>
    <t>ED-9077</t>
  </si>
  <si>
    <t>- MONTAGEM E DESMONTAGEM DE ANDAIME METÁLICO TUBULAR TIPO TORRE, EXCLUSIVE FORNECIMENTO DO ANDAIME</t>
  </si>
  <si>
    <t>M</t>
  </si>
  <si>
    <t>3.3</t>
  </si>
  <si>
    <t>ED-50497</t>
  </si>
  <si>
    <t>PINTURA ESMALTE BASE SOLVENTE EM ESTRUTURA METÁLICA, DUAS (2) DEMÃOS, COM APLICAÇÃO MANUAL, INCLUSIVE UMA (1) DEMÃO FUNDO GALVANIZADO</t>
  </si>
  <si>
    <t>3.4</t>
  </si>
  <si>
    <t>ED-9934</t>
  </si>
  <si>
    <t>- PINTURA EPÓXI EM PISO, DUAS (2) DEMÃOS, COM APLICAÇÃO MANUAL, INCLUSIVE UMA (1) DEMÃO DE PRIMER EPÓXI</t>
  </si>
  <si>
    <t>3.5</t>
  </si>
  <si>
    <t>ED-50490</t>
  </si>
  <si>
    <t>- PINTURA EPÓXI EM FAIXAS DE DEMARCAÇÃO DE PISO, LARGURA DE 5 CM, DUAS (2) DEMÃOS, COM APLICAÇÃO MANUAL</t>
  </si>
  <si>
    <t>3.6</t>
  </si>
  <si>
    <t>ED-50459</t>
  </si>
  <si>
    <t>- PINTURA ACRÍLICA PARA PISO EM PASSEIO/SUPERFÍCIE CIMENTADA, DUAS (2) DEMÃOS, COM APLICAÇÃO MANUAL</t>
  </si>
  <si>
    <t>3.7</t>
  </si>
  <si>
    <t>ED-50498</t>
  </si>
  <si>
    <t>PINTURA LÁTEX (PVA) EM PAREDE, DUAS (2) DEMÃOS, COM APLICAÇÃO MANUAL, EXCLUSIVE SELADOR ACRÍLICO E MASSA ACRÍLICA/CORRIDA (PVA)</t>
  </si>
  <si>
    <t>3.8</t>
  </si>
  <si>
    <t>ED-50451</t>
  </si>
  <si>
    <t>PINTURA ACRÍLICA EM PAREDE, DUAS (2) DEMÃOS, COM APLICAÇÃO MANUAL, EXCLUSIVE SELADOR ACRÍLICO E MASSA ACRÍLICA/CORRIDA (PVA)</t>
  </si>
  <si>
    <t>3.9</t>
  </si>
  <si>
    <t>ED-50514</t>
  </si>
  <si>
    <t>PREPARAÇÃO PARA EMASSAMENTO OU PINTURA (LÁTEX/ACRÍLICA) EM PAREDE, INCLUSIVE UMA (1) DEMÃO DE SELADOR ACRÍLICO</t>
  </si>
  <si>
    <t>3.10</t>
  </si>
  <si>
    <t>ED-50496</t>
  </si>
  <si>
    <t>PINTURA ESMALTE BASE SOLVENTE EM TUBO GALVANIZADO, DUAS (2) DEMÃOS, COM APLICAÇÃO MANUAL, INCLUSIVE UMA (1) DEMÃO DE FUNDO ANTICORROSIVO</t>
  </si>
  <si>
    <t>3.11</t>
  </si>
  <si>
    <t>ED-50491</t>
  </si>
  <si>
    <t>PINTURA ESMALTE BASE SOLVENTE EM ESQUADRIAS DE FERRO, DUAS (2) DEMÃOS, COM APLICAÇÃO MANUAL, INCLUSIVE UMA (1) DEMÃO DE FUNDO ANTICORROSIVO</t>
  </si>
  <si>
    <t>3.12</t>
  </si>
  <si>
    <t>ED-50495</t>
  </si>
  <si>
    <t>PINTURA ESMALTE BASE SOLVENTE EM SUPERFÍCIES METÁLICAS, DUAS (2) DEMÃOS, COM APLICAÇÃO MANUAL, INCLUSIVE UMA (1) DEMÃO DE FUNDO ANTICORROSIVO</t>
  </si>
  <si>
    <t>4</t>
  </si>
  <si>
    <t>ALAMBRADO NOVO - LATERAL DIREITA</t>
  </si>
  <si>
    <t>4.1</t>
  </si>
  <si>
    <t>ED-9100</t>
  </si>
  <si>
    <t>- ALAMBRADO PARA QUADRA ESPORTIVA, EM TELA DE ARAME GALVANIZADO COM TRAMA LOSANGULAR DE 2 (50,8MM) E FIO BWG12 (2,77MM), EXCLUSIVE PINTURA, INCLUSIVE FIXAÇÃO E FORNECIMENTO EM QUADROS DE TUBOS DE AÇO CARBONO GALVANIZADO DIÂMETRO DE 50MM (2)</t>
  </si>
  <si>
    <t>5</t>
  </si>
  <si>
    <t>INTERVENÇÃO PARA ACESSIBILIDADE - ARQUIBANCADA</t>
  </si>
  <si>
    <t>5.1</t>
  </si>
  <si>
    <t>ED-48440</t>
  </si>
  <si>
    <t>- DEMOLIÇÃO MANUAL DE CONCRETO, SEM ARMAÇÃO, INCLUSIVE AFASTAMENTO E EMPILHAMENTO, EXCLUSIVE TRANSPORTE E RETIRADA DO MATERIAL DEMOLIDO</t>
  </si>
  <si>
    <t>M3</t>
  </si>
  <si>
    <t>5.2</t>
  </si>
  <si>
    <t>ED-51110</t>
  </si>
  <si>
    <t>- ESCAVAÇÃO MANUAL DE TERRA (DESATERRO MANUAL), INCLUSIVE DESCARGA LATERAL, EXCLUSIVE RETIRADA E TRANSPORTE DO MATERIAL ESCAVADO</t>
  </si>
  <si>
    <t>5.3</t>
  </si>
  <si>
    <t>ED-29801</t>
  </si>
  <si>
    <t>- PERFURAÇÃO MANUAL DE ESTACA TIPO BROCA A TRADO, INCLUSIVE AFASTAMENTO, EXCLUSIVE ARMAÇÃO, CONCRETO ESTRUTURAL, TRANSPORTE E RETIRADA DO MATERIAL ESCAVADO</t>
  </si>
  <si>
    <t>5.4</t>
  </si>
  <si>
    <t>ED-51107</t>
  </si>
  <si>
    <t>ESCAVAÇÃO MANUAL DE VALA COM PROFUNDIDADE MENOR OU IGUAL A 1,5M, INCLUSIVE DESCARGA LATERAL</t>
  </si>
  <si>
    <t>5.5</t>
  </si>
  <si>
    <t>ED-51093</t>
  </si>
  <si>
    <t>APILOAMENTO MANUAL EM FUNDO DE VALA COM SOQUETE, EXCLUSIVE ESCAVAÇÃO</t>
  </si>
  <si>
    <t>5.6</t>
  </si>
  <si>
    <t>ED-50590</t>
  </si>
  <si>
    <t>- LAJE DE TRANSIÇÃO EM CONCRETO PREPARADO EM OBRA COM BETONEIRA COM FCK DE 10MPA, ESP. 8CM, EXCLUSIVE ARMAÇÃO, INCLUSIVE ACABAMENTO SARRAFEADO</t>
  </si>
  <si>
    <t>5.7</t>
  </si>
  <si>
    <t>ED-48220</t>
  </si>
  <si>
    <t>- ALVENARIA DE BLOCO DE CONCRETO CHEIO SEM ARMAÇÃO, EM CONCRETO COM FCK DE 20MPA , ESP. 19CM, PARA REVESTIMENTO, INCLUSIVE ARGAMASSA PARA ASSENTAMENTO (DETALHE D - CADERNO SEDS)</t>
  </si>
  <si>
    <t>5.8</t>
  </si>
  <si>
    <t>ED-50842</t>
  </si>
  <si>
    <t>- PILAR EM CONCRETO APARENTE 20 MPa, INCLUSIVE ARMAÇÃO, FÔRMA PLASTIFICADA E DESFORMA</t>
  </si>
  <si>
    <t>5.9</t>
  </si>
  <si>
    <t>ED-50727</t>
  </si>
  <si>
    <t>CHAPISCO COM ARGAMASSA, TRAÇO 1:3 (CIMENTO E AREIA), ESP. 5MM, APLICADO EM ALVENARIA/ESTRUTURA DE CONCRETO COM COLHER, INCLUSIVE ARGAMASSA COM PREPARO MECANIZADO</t>
  </si>
  <si>
    <t>5.10</t>
  </si>
  <si>
    <t>ED-50762</t>
  </si>
  <si>
    <t>REVESTIMENTO COM ARGAMASSA EM CAMADA ÚNICA, APLICADO EM PAREDE, TRAÇO 1:3 (CIMENTO E AREIA), ESP. 20MM, APLICAÇÃO MANUAL, INCLUSIVE ARGAMASSA COM PREPARO MECANIZADO, EXCLUSIVE CHAPISCO</t>
  </si>
  <si>
    <t>5.11</t>
  </si>
  <si>
    <t>102513</t>
  </si>
  <si>
    <t>PINTURA DE SÍMBOLOS E TEXTOS COM TINTA ACRÍLICA, DEMARCAÇÃO COM FITA ADESIVA E APLICAÇÃO COM ROLO. AF_05/2021</t>
  </si>
  <si>
    <t>5.12</t>
  </si>
  <si>
    <t>ED-32098</t>
  </si>
  <si>
    <t>- GUARDA-CORPO EXTERNO, ALTURA 130CM, EM TUBO GALVANIZADO, COM COSTURA, DIÂMETRO DE 2, ESP. 3MM, GRADIL COM DIVISÃO HORIZONTAL EM TUBO GALVANIZADO, COM COSTURA, DIÂMETRO DE 1, ESP. 3MM, EXCLUSIVE PINTURA</t>
  </si>
  <si>
    <t>5.13</t>
  </si>
  <si>
    <t>ED-19640</t>
  </si>
  <si>
    <t>- PINTURA ESMALTE BASE SOLVENTE EM GUARDA CORPO, COM OU SEM CORRIMÃO, DUAS (2) DEMÃOS, INCLUSIVE UMA (1) DEMÃO DE FUNDO ANTICORROSIVO</t>
  </si>
  <si>
    <t>6</t>
  </si>
  <si>
    <t>COBERTURA</t>
  </si>
  <si>
    <t>6.1</t>
  </si>
  <si>
    <t>ED-48402</t>
  </si>
  <si>
    <t>- CUMEEIRA GALVANIZADA TRAPEZOIDAL, TIPO SIMPLES, ESP. 0,50MM, ACABAMENTO NATURAL, INCLUSIVE ACESSÓRIOS PARA FIXAÇÃO, FORNECIMENTO, INSTALAÇÃO E IÇAMENTO MANUAL VERTICAL</t>
  </si>
  <si>
    <t>6.2</t>
  </si>
  <si>
    <t>ED-50668</t>
  </si>
  <si>
    <t>- CONDUTOR CIRCULAR DE ÁGUA PLUVIAL PARA DO TELHADO EM TUBO DE PVC, DIÂMETRO DE 100MM, INCLUSIVE CONEXÕES E SUPORTES</t>
  </si>
  <si>
    <t>7</t>
  </si>
  <si>
    <t>EQUIPAMENTOS ESPORTIVOS</t>
  </si>
  <si>
    <t>7.1</t>
  </si>
  <si>
    <t>ED-49572</t>
  </si>
  <si>
    <t>- POSTE DE VÔLEI OU PETECA OFICIAL (PAR) COM REDE, EM TUBO DE AÇO, DIÂMETRO DE 3, TIPO TELESCÓPICO, INCLUSIVE TRATAMENTO ANTICORROSIVO E PINTURA</t>
  </si>
  <si>
    <t>7.2</t>
  </si>
  <si>
    <t>ED-49574</t>
  </si>
  <si>
    <t>- TABELA DE BASQUETE OFICIAL COM ARO FIXO, REDE E POSTE METÁLICO, INCLUSIVE SUPORTE PARA PISO, INCLUSIVE TRATAMENTO ANTICORROSIVO E PINTURA</t>
  </si>
  <si>
    <t>7.3</t>
  </si>
  <si>
    <t>ED-49569</t>
  </si>
  <si>
    <t>- TRAVE DE FUTSAL (PAR) COM REDE, EM TUBO DE AÇO, DIÂMETRO DE 3, COMPRIMENTO 300CM, ALTURA 200CM, INCLUSIVE TRATAMENTO ANTICORROSIVO E PINTURA</t>
  </si>
  <si>
    <t>8</t>
  </si>
  <si>
    <t>RAMPA</t>
  </si>
  <si>
    <t>8.1</t>
  </si>
  <si>
    <t>ED-51148</t>
  </si>
  <si>
    <t>- RAMPA PARA ACESSO DE DEFICIENTE, EM CONCRETO SIMPLES FCK = 25 MPA, DESEMPENADA, COM PINTURA INDICATIVA, 02 DEMÃOS</t>
  </si>
  <si>
    <t>9</t>
  </si>
  <si>
    <t>CONSTRUÇÃO DE SANITÁRIO ACESSÍVEL</t>
  </si>
  <si>
    <t>9.1</t>
  </si>
  <si>
    <t>9.1.1</t>
  </si>
  <si>
    <t>ED-48442</t>
  </si>
  <si>
    <t>- DEMOLIÇÃO MECANIZADA DE CONCRETO, SEM ARMAÇÃO, COM EQUIPAMENTO ELÉTRICO, INCLUSIVE AFASTAMENTO E EMPILHAMENTO, EXCLUSIVE TRANSPORTE E RETIRADA DO MATERIAL DEMOLIDO</t>
  </si>
  <si>
    <t>9.1.2</t>
  </si>
  <si>
    <t>9.1.3</t>
  </si>
  <si>
    <t>9.1.4</t>
  </si>
  <si>
    <t>9.2</t>
  </si>
  <si>
    <t>INFRAESTRUTURA / SUPERESTRUTURA</t>
  </si>
  <si>
    <t>9.2.1</t>
  </si>
  <si>
    <t>9.2.2</t>
  </si>
  <si>
    <t>ED-29551</t>
  </si>
  <si>
    <t>- CORTE, DOBRA E MONTAGEM DE AÇO CA-50, DIÂMETRO 10MM, INCLUSIVE ESPAÇADOR</t>
  </si>
  <si>
    <t>KG</t>
  </si>
  <si>
    <t>9.2.3</t>
  </si>
  <si>
    <t>ED-29548</t>
  </si>
  <si>
    <t>CORTE, DOBRA E MONTAGEM DE AÇO CA-60, DIÂMETRO 5MM, INCLUSIVE ESPAÇADOR</t>
  </si>
  <si>
    <t>9.2.4</t>
  </si>
  <si>
    <t>ED-50848</t>
  </si>
  <si>
    <t>- LAJE 10 CM MACIÇA DE CONCRETO 20 MPa, COM ARMAÇÃO, FÔRMA RESINADA, ESCORAMENTO E DESFORMA</t>
  </si>
  <si>
    <t>9.2.5</t>
  </si>
  <si>
    <t>9.2.6</t>
  </si>
  <si>
    <t>96523</t>
  </si>
  <si>
    <t>ESCAVAÇÃO MANUAL PARA BLOCO DE COROAMENTO OU SAPATA (INCLUINDO ESCAVAÇÃO PARA COLOCAÇÃO DE FÔRMAS). AF_01/2024</t>
  </si>
  <si>
    <t>9.2.7</t>
  </si>
  <si>
    <t>96546</t>
  </si>
  <si>
    <t>ARMAÇÃO DE BLOCO UTILIZANDO AÇO CA-50 DE 10 MM - MONTAGEM. AF_01/2024</t>
  </si>
  <si>
    <t>9.3</t>
  </si>
  <si>
    <t>ALVENARIA</t>
  </si>
  <si>
    <t>9.3.1</t>
  </si>
  <si>
    <t>ED-48232</t>
  </si>
  <si>
    <t>ALVENARIA DE VEDAÇÃO COM TIJOLO CERÂMICO FURADO, ESP. 14CM, PARA REVESTIMENTO, INCLUSIVE ARGAMASSA PARA ASSENTAMENTO</t>
  </si>
  <si>
    <t>9.4</t>
  </si>
  <si>
    <t>VERGA E CONTRAVERGA</t>
  </si>
  <si>
    <t>9.4.1</t>
  </si>
  <si>
    <t>ED-49618</t>
  </si>
  <si>
    <t>FORNECIMENTO DE CONCRETO ESTRUTURAL, PREPARADO EM OBRA, COM FCK 20MPA, INCLUSIVE LANÇAMENTO, ADENSAMENTO E ACABAMENTO</t>
  </si>
  <si>
    <t>9.4.2</t>
  </si>
  <si>
    <t>ED-48391</t>
  </si>
  <si>
    <t>- CINTA DE AMARRAÇÃO DE ALVENARIA COM BLOCO DE CONCRETO ESTRUTURAL, CANALETA TIPO U, ESP. 14CM, (FBK 4,5MPA), INCLUSIVE ARGAMASSA PARA ASSENTAMENTO, EXCLUSIVE GRAUTE E ARMAÇÃO</t>
  </si>
  <si>
    <t>9.4.3</t>
  </si>
  <si>
    <t>ED-29549</t>
  </si>
  <si>
    <t>- CORTE, DOBRA E MONTAGEM DE AÇO CA-50, DIÂMETRO 6,3MM, INCLUSIVE ESPAÇADOR</t>
  </si>
  <si>
    <t>9.5</t>
  </si>
  <si>
    <t>REVESTIMENTOS PISOS E ACABAMENTOS</t>
  </si>
  <si>
    <t>9.5.1</t>
  </si>
  <si>
    <t>9.5.2</t>
  </si>
  <si>
    <t>ED-50759</t>
  </si>
  <si>
    <t>REBOCO COM ARGAMASSA, TRAÇO 1:7 (CIMENTO E AREIA), ESP. 20MM, APLICAÇÃO MANUAL, INCLUSIVE ARGAMASSA COM PREPARO MECANIZADO, EXCLUSIVE CHAPISCO</t>
  </si>
  <si>
    <t>9.5.3</t>
  </si>
  <si>
    <t>ED-50566</t>
  </si>
  <si>
    <t>- CONTRAPISO DESEMPENADO COM ARGAMASSA, TRAÇO 1:3 (CIMENTO E AREIA), ESP. 20MM, INCLUSIVE ARGAMASSA COM PREPARO MECANIZADO</t>
  </si>
  <si>
    <t>9.5.4</t>
  </si>
  <si>
    <t>9.5.5</t>
  </si>
  <si>
    <t>ED-50542</t>
  </si>
  <si>
    <t>- REVESTIMENTO COM CERÂMICA APLICADO EM PISO, ACABAMENTO ESMALTADO, AMBIENTE INTERNO, PADRÃO EXTRA, DIMENSÃO DA PEÇA ATÉ 2025 CM2, PEI V, ASSENTAMENTO COM ARGAMASSA INDUSTRIALIZADA, INCLUSIVE REJUNTAMENTO</t>
  </si>
  <si>
    <t>9.5.6</t>
  </si>
  <si>
    <t>ED-9081</t>
  </si>
  <si>
    <t>- REVESTIMENTO COM CERÂMICA APLICADO EM PAREDE, ACABAMENTO ESMALTADO, AMBIENTE INTERNO/EXTERNO, PADRÃO EXTRA, DIMENSÃO DA PEÇA ATÉ 2025 CM2, PEI III, ASSENTAMENTO COM ARGAMASSA INDUSTRIALIZADA, INCLUSIVE REJUNTAMENTO</t>
  </si>
  <si>
    <t>9.5.7</t>
  </si>
  <si>
    <t>ED-51122</t>
  </si>
  <si>
    <t>REGULARIZAÇÃO E COMPACTAÇÃO DE TERRENO MANUAL COM SOQUETE, EXCLUSIVE DESMATAMENTO, DESTOCAMENTO, LIMPEZA/ROÇADA DO TERRENO</t>
  </si>
  <si>
    <t>9.5.8</t>
  </si>
  <si>
    <t>ED-51001</t>
  </si>
  <si>
    <t>- SOLEIRA DE ARDÓSIA, COR NATURAL, ESP. 2CM, ACABAMENTO POLIDO, ASSENTAMENTO COM ARGAMASSA INDUSTRIALIZADA, INCLUSIVE REJUNTAMENTO</t>
  </si>
  <si>
    <t>9.5.9</t>
  </si>
  <si>
    <t>ED-50763</t>
  </si>
  <si>
    <t>- REVESTIMENTO COM ARGAMASSA EM CAMADA ÚNICA, APLICADO EM TETO, TRAÇO 1:3 (CIMENTO E AREIA), ESP. 20MM, APLICAÇÃO MANUAL, INCLUSIVE ARGAMASSA COM PREPARO MECANIZADO, EXCLUSIVE CHAPISCO</t>
  </si>
  <si>
    <t>9.5.10</t>
  </si>
  <si>
    <t>ED-50728</t>
  </si>
  <si>
    <t>- CHAPISCO COM ARGAMASSA, TRAÇO 1:3 (CIMENTO E AREIA), ESP. 5MM, APLICADO EM TETO COM COLHER, INCLUSIVE ARGAMASSA COM PREPARO MECANIZADO</t>
  </si>
  <si>
    <t>9.6</t>
  </si>
  <si>
    <t>ESQUADRIAS E ACESSÓRIOS</t>
  </si>
  <si>
    <t>9.6.1</t>
  </si>
  <si>
    <t>ED-48179</t>
  </si>
  <si>
    <t>- PAPELEIRA DE LOUÇA COM ROLETE, NA COR BRANCA, ASSENTAMENTO COM ARGAMASSA INDUSTRIALIZADA, INCLUSIVE REJUNTAMENTO</t>
  </si>
  <si>
    <t>9.6.2</t>
  </si>
  <si>
    <t>ED-48155</t>
  </si>
  <si>
    <t>- DISTRIBUIDOR/DISPENSER PARA ÁLCOOL EM GEL OU SABONETE LÍQUIDO, EM PLÁSTICO, CAPACIDADE RESERVATÓRIO 800ML, INCLUSIVE ACESSÓRIOS PARA FIXAÇÃO</t>
  </si>
  <si>
    <t>9.6.3</t>
  </si>
  <si>
    <t>ED-48182</t>
  </si>
  <si>
    <t>- DISTRIBUIDOR/DISPENSER PARA PORTA PAPEL TOALHA PARA INTERFOLHAS DE DUAS (2) OU TRÊS (3) DOBRAS, EM PLÁSTICO, INCLUSIVE ACESSÓRIOS PARA FIXAÇÃO</t>
  </si>
  <si>
    <t>9.6.4</t>
  </si>
  <si>
    <t>ED-23035</t>
  </si>
  <si>
    <t>- PORTA METÁLICA VENEZIANA, TIPO DE ABRIR, COM UMA (1) FOLHA, EM PERFIL VENEZIANA ENRIJECIDO, INCLUSIVE PINTURA ANTICORROSIVA A BASE DE ÓXIDO DE FERRO (ZARCÃO), UMA (1) DEMÃO, FORNECIMENTO E ASSENTAMENTO, EXCLUSIVE FECHADURA E DOBRADIÇA</t>
  </si>
  <si>
    <t>9.6.5</t>
  </si>
  <si>
    <t>3090</t>
  </si>
  <si>
    <t>FECHADURA ESPELHO PARA PORTA INTERNA, EM ACO INOX (MAQUINA, TESTA E CONTRA-TESTA) E EM ZAMAC (MACANETA, LINGUETA E TRINCOS) COM ACABAMENTO CROMADO, MAQUINA DE 40 MM, INCLUINDO CHAVE TIPO INTERNA</t>
  </si>
  <si>
    <t>CJ</t>
  </si>
  <si>
    <t>9.6.6</t>
  </si>
  <si>
    <t>ED-49697</t>
  </si>
  <si>
    <t>DOBRADIÇA DE FERRO, MEDIDAS (3X2.1/2), TIPO PINO SOLTO COM BOLA, ACABAMENTO CROMADO, INCLUSIVE ACESSÓRIOS PARA FIXAÇÃO</t>
  </si>
  <si>
    <t>9.6.7</t>
  </si>
  <si>
    <t>ED-50954</t>
  </si>
  <si>
    <t>- FORNECIMENTO DE JANELA BASCULANTE DE FERRO, INCLUSIVE ASSENTAMENTO, FERRAGENS E ACESSÓRIOS</t>
  </si>
  <si>
    <t>9.6.8</t>
  </si>
  <si>
    <t>ED-51155</t>
  </si>
  <si>
    <t>VIDRO COMUM TRANSPARENTE INCOLOR, ESP. 3MM, INCLUSIVE FIXAÇÃO E VEDAÇÃO COM GUARNIÇÃO/GAXETA DE BORRACHA NEOPRENE, FORNECIMENTO E INSTALAÇÃO, EXCLUSIVE CAIXILHO/PERFIL</t>
  </si>
  <si>
    <t>9.6.9</t>
  </si>
  <si>
    <t>ED-50951</t>
  </si>
  <si>
    <t>- FORNECIMENTO DE GRADE FIXA DE FERRO, PARA PROTEÇÃO DE JANELA, INCLUSIVE ASSENTAMENTO E ACESSÓRIOS</t>
  </si>
  <si>
    <t>9.6.10</t>
  </si>
  <si>
    <t>ED-50811</t>
  </si>
  <si>
    <t>- GRADE FIXA E PORTA DE ABRIR COM GRADE E CHAPA E TRANCA DE SEGURANÇA</t>
  </si>
  <si>
    <t>9.6.11</t>
  </si>
  <si>
    <t>ED-48160</t>
  </si>
  <si>
    <t>- BARRA DE APOIO EM AÇO INOX POLIDO RETA, DIÂMETRO DE 1.1/4, PARA ACESSIBILIDADE (PMR/PCR), COMPRIMENTO 80CM, INSTALADO EM PAREDE, INCLUSIVE ACESSÓRIOS PARA FIXAÇÃO</t>
  </si>
  <si>
    <t>9.6.12</t>
  </si>
  <si>
    <t>ED-48164</t>
  </si>
  <si>
    <t>- BARRA DE APOIO EM AÇO INOX POLIDO RETA, DIÂMETRO DE 1.1/4, PARA ACESSIBILIDADE (PMR/PCR), COMPRIMENTO 70CM, INSTALADO EM PAREDE, INCLUSIVE ACESSÓRIOS PARA FIXAÇÃO</t>
  </si>
  <si>
    <t>9.7</t>
  </si>
  <si>
    <t>INSTALAÇÕES HIDROSSANITÁRIAS</t>
  </si>
  <si>
    <t>9.7.1</t>
  </si>
  <si>
    <t>ED-50224</t>
  </si>
  <si>
    <t>- PONTO DE EMBUTIR PARA ESGOTO EM TUBO PVC RÍGIDO, PBV - SÉRIE NORMAL, DN 50MM (2), EMBUTIDO EM PISO COM DISTÂNCIA DE ATÉ CINCO (5) METROS DO RAMAL DE ESGOTO, EXCLUSIVE ESCAVAÇÃO, INCLUSIVE CONEXÕES E FIXAÇÃO DO TUBO COM ENCHIMENTO DO RASGO NO CONCRETO COM ARGAMASSA</t>
  </si>
  <si>
    <t>9.7.2</t>
  </si>
  <si>
    <t>ED-50105</t>
  </si>
  <si>
    <t>- FORNECIMENTO E ASSENTAMENTO DE TUBO PVC RÍGIDO, COLETOR DE ESGOTO LISO (JEI), DN 100 MM (4), INCLUSIVE CONEXÕES</t>
  </si>
  <si>
    <t>9.7.3</t>
  </si>
  <si>
    <t>ED-50225</t>
  </si>
  <si>
    <t>- PONTO DE EMBUTIR PARA ESGOTO EM TUBO PVC RÍGIDO, PBV - SÉRIE NORMAL, DN 100MM (4), EMBUTIDO EM PISO COM DISTÂNCIA DE ATÉ CINCO (5) METROS DO RAMAL DE ESGOTO, INCLUSIVE CONEXÕES E FIXAÇÃO DO TUBO COM ENCHIMENTO DO RASGO NO CONCRETO COM ARGAMASSA</t>
  </si>
  <si>
    <t>9.7.4</t>
  </si>
  <si>
    <t>ED-49887</t>
  </si>
  <si>
    <t>- CAIXA DE ESGOTO DE INSPEÇÃO/PASSAGEM EM ALVENARIA (60X60X80CM), REVESTIMENTO EM ARGAMASSA COM ADITIVO IMPERMEABILIZANTE, COM TAMPA DE CONCRETO, INCLUSIVE ESCAVAÇÃO, REATERRO E TRANSPORTE COM RETIRADA DO MATERIAL ESCAVADO (EM CAÇAMBA)</t>
  </si>
  <si>
    <t>9.7.5</t>
  </si>
  <si>
    <t>ED-50011</t>
  </si>
  <si>
    <t>- CAIXA SIFONADA EM PVC COM GRELHA REDONDA 100 X 100 X 50 MM</t>
  </si>
  <si>
    <t>9.7.6</t>
  </si>
  <si>
    <t>ED-50283</t>
  </si>
  <si>
    <t>- LAVATÓRIO DE LOUÇA BRANCA SEM COLUNA, TAMANHO MÉDIO, INCLUSIVE ACESSÓRIOS DE FIXAÇÃO, VÁLVULA DE ESCOAMENTO DE METAL COM ACABAMENTO CROMADO, SIFÃO DE METAL TIPO COPO COM ACABAMENTO CROMADO E REJUNTAMENTO, EXCLUSIVE TORNEIRA E ENGATE FLEXÍVEL</t>
  </si>
  <si>
    <t>9.7.7</t>
  </si>
  <si>
    <t>ED-50330</t>
  </si>
  <si>
    <t>- TORNEIRA METÁLICA PARA LAVATÓRIO, ABERTURA 1/4 DE VOLTA, ACABAMENTO CROMADO, COM AREJADOR, APLICAÇÃO DE MESA, INCLUSIVE ENGATE FLEXÍVEL METÁLICO</t>
  </si>
  <si>
    <t>9.7.8</t>
  </si>
  <si>
    <t>ED-50297</t>
  </si>
  <si>
    <t>- BACIA SANITÁRIA (VASO) DE LOUÇA COM CAIXA ACOPLADA, COR BRANCA, INCLUSIVE ACESSÓRIOS DE FIXAÇÃO/VEDAÇÃO, ENGATE FLEXÍVEL METÁLICO E REJUNTAMENTO, EXCLUSIVE ASSENTO</t>
  </si>
  <si>
    <t>9.7.9</t>
  </si>
  <si>
    <t>ED-48156</t>
  </si>
  <si>
    <t>- ASSENTO PLÁSTICO PARA BACIA SANITÁRIA, NA COR BRANCA, PADRÃO POPULAR, INCLUSIVE ACESSÓRIOS PARA FIXAÇÃO</t>
  </si>
  <si>
    <t>9.7.10</t>
  </si>
  <si>
    <t>9.7.11</t>
  </si>
  <si>
    <t>ED-51120</t>
  </si>
  <si>
    <t>REATERRO MANUAL DE VALA, INCLUSIVE ESPALHAMENTO E COMPACTAÇÃO MANUAL COM SOQUETE</t>
  </si>
  <si>
    <t>9.7.12</t>
  </si>
  <si>
    <t>ED-49991</t>
  </si>
  <si>
    <t>- REGISTRO DE GAVETA, TIPO BASE, ROSCÁVEL 1 (PARA TUBO SOLDÁVEL OU PPR DN 32MM/CPVC DN 28MM), INCLUSIVE ACABAMENTO (PADRÃO MÉDIO) E CANOPLA CROMADOS</t>
  </si>
  <si>
    <t>9.7.13</t>
  </si>
  <si>
    <t>ED-50019</t>
  </si>
  <si>
    <t>- FORNECIMENTO E ASSENTAMENTO DE TUBO PVC RÍGIDO SOLDÁVEL, ÁGUA FRIA, DN 25 MM (3/4) , INCLUSIVE CONEXÕES</t>
  </si>
  <si>
    <t>9.7.14</t>
  </si>
  <si>
    <t>ED-29762</t>
  </si>
  <si>
    <t>- CAIXA D'ÁGUA DE POLIETILENO, CAPACIDADE DE 310L, INCLUSIVE TAMPA, TORNEIRA DE BOIA, EXTRAVASOR, TUBO DE LIMPEZA E ACESSÓRIOS, EXCLUSIVE TUBULAÇÃO DE ENTRADA/SAÍDA DE ÁGUA</t>
  </si>
  <si>
    <t>9.7.15</t>
  </si>
  <si>
    <t>ED-50316</t>
  </si>
  <si>
    <t>- DUCHA HIGIÊNICA COM REGISTRO PARA CONTROLE DE FLUXO DE ÁGUA, DIÂMETRO DE 1/2 (20MM), INCLUSIVE ACESSÓRIOS</t>
  </si>
  <si>
    <t>9.7.16</t>
  </si>
  <si>
    <t>ED-50221</t>
  </si>
  <si>
    <t>- PONTO DE EMBUTIR PARA ÁGUA FRIA EM TUBO DE PVC RÍGIDO SOLDÁVEL, DN 20MM (1/2), EMBUTIDO NA ALVENARIA COM DISTÂNCIA DE ATÉ CINCO (5) METROS DA TOMADA DE ÁGUA, INCLUSIVE CONEXÕES E FIXAÇÃO DO TUBO COM ENCHIMENTO DO RASGO NA ALVENARIA/CONCRETO COM ARGAMASSA</t>
  </si>
  <si>
    <t>9.7.17</t>
  </si>
  <si>
    <t>9.7.18</t>
  </si>
  <si>
    <t>94703</t>
  </si>
  <si>
    <t>ADAPTADOR COM FLANGE E ANEL DE VEDAÇÃO, PVC, SOLDÁVEL, DN 25 MM X 3/4", INSTALADO EM RESERVAÇÃO PREDIAL DE ÁGUA - FORNECIMENTO E INSTALAÇÃO. AF_04/2024</t>
  </si>
  <si>
    <t>9.7.19</t>
  </si>
  <si>
    <t>ED-49972</t>
  </si>
  <si>
    <t>- REGISTRO DE GAVETA, TIPO BRUTO, ROSCÁVEL 3/4 (PARA TUBO SOLDÁVEL OU PPR DN 25MM/CPVC DN 22MM), INCLUSIVE VOLANTE PARA ACIONAMENTO</t>
  </si>
  <si>
    <t>9.7.20</t>
  </si>
  <si>
    <t>89442</t>
  </si>
  <si>
    <t>TÊ DE REDUÇÃO, PVC, SOLDÁVEL, DN 25MM X 20MM, INSTALADO EM RAMAL DE DISTRIBUIÇÃO DE ÁGUA - FORNECIMENTO E INSTALAÇÃO. AF_06/2022</t>
  </si>
  <si>
    <t>9.7.21</t>
  </si>
  <si>
    <t>ED-50027</t>
  </si>
  <si>
    <t>FORNECIMENTO E ASSENTAMENTO DE TUBO PVC RÍGIDO, ESGOTO, PBV - SÉRIE NORMAL, DN 50 MM (2), INCLUSIVE CONEXÕES</t>
  </si>
  <si>
    <t>9.8</t>
  </si>
  <si>
    <t>INSTALAÇÕES ELÉTRICAS</t>
  </si>
  <si>
    <t>9.8.1</t>
  </si>
  <si>
    <t>ED-50227</t>
  </si>
  <si>
    <t>- 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</si>
  <si>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9.8.2</t>
  </si>
  <si>
    <t>ED-50228</t>
  </si>
  <si>
    <t>- PONTO DE EMBUTIR PARA UMA (1) LUMINÁRIA,COM ELETRODUTO DE PVC RÍGIDO ROSCÁVEL, DN 20MM (3/4), EMBUTIDO NA LAJE E CABO DE COBRE FLEXÍVEL, CLASSE 5, ISOLAMENTO TIPO LSHF/ATOX, NÃO HALOGENADO, SEÇÃO 1,5MM2 (70°C-450/750V), COM DISTÂNCIA DE ATÉ CINCO (5) METROS DO PONTO DE DERIVAÇÃO, EXCLUSIVE LUMINÁRIA, INCLUSIVE CAIXA DE LIGAÇÃO OCTOGONAL, SUPORTE E FIXAÇÃO DO ELETRODUTO</t>
  </si>
  <si>
    <t>9.8.3</t>
  </si>
  <si>
    <t>ED-50232</t>
  </si>
  <si>
    <t>- 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</si>
  <si>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9.8.4</t>
  </si>
  <si>
    <t>103782</t>
  </si>
  <si>
    <t>LUMINÁRIA TIPO PLAFON CIRCULAR, DE SOBREPOR, COM LED DE 12/13 W - FORNECIMENTO E INSTALAÇÃO. AF_09/2024</t>
  </si>
  <si>
    <t>9.9</t>
  </si>
  <si>
    <t>9.9.1</t>
  </si>
  <si>
    <t>9.9.2</t>
  </si>
  <si>
    <t>9.9.3</t>
  </si>
  <si>
    <t>9.9.4</t>
  </si>
  <si>
    <t>ED-50499</t>
  </si>
  <si>
    <t>- PINTURA LÁTEX (PVA) EM TETO, DUAS (2) DEMÃOS, COM APLICAÇÃO MANUAL, EXCLUSIVE SELADOR ACRÍLICO E MASSA ACRÍLICA/CORRIDA (PVA)</t>
  </si>
  <si>
    <t>9.9.5</t>
  </si>
  <si>
    <t>ED-50515</t>
  </si>
  <si>
    <t>PREPARAÇÃO PARA EMASSAMENTO OU PINTURA (LÁTEX/ACRÍLICA) EM TETO, INCLUSIVE UMA (1) DEMÃO DE SELADOR ACRÍLICO</t>
  </si>
  <si>
    <t>9.10</t>
  </si>
  <si>
    <t>COBERTURA DO SANITÁRIO</t>
  </si>
  <si>
    <t>9.10.1</t>
  </si>
  <si>
    <t>ED-13292</t>
  </si>
  <si>
    <t>- CAMADA DE REGULARIZAÇÃO COM ARGAMASSA, TRAÇO 1:4 (CIMENTO E AREIA), ESP. 30MM, APLICAÇÃO MANUAL, INCLUSIVE ARGAMASSA COM PREPARO MECANIZADO</t>
  </si>
  <si>
    <t>9.10.2</t>
  </si>
  <si>
    <t>ED-13281</t>
  </si>
  <si>
    <t>- PROTEÇÃO MECÂNICA COM ARGAMASSA, TRAÇO 1:3 (CIMENTO E AREIA), ESP. 30MM, APLICAÇÃO MANUAL, INCLUSIVE ARGAMASSA COM PREPARO MECANIZADO, EXCLUSIVE CAMADA DE REGULARIZAÇÃO</t>
  </si>
  <si>
    <t>9.10.3</t>
  </si>
  <si>
    <t>ED-50168</t>
  </si>
  <si>
    <t>- IMPERMEABILIZAÇÃO COM MANTA ASFÁLTICA, TIPO III, CLASSE A, ESP. 4MM, INCLUSIVE APLICAÇÃO DE PRIMER ASFÁLTICO</t>
  </si>
  <si>
    <t>10</t>
  </si>
  <si>
    <t>LIMPEZA E BOTA FORA</t>
  </si>
  <si>
    <t>10.1</t>
  </si>
  <si>
    <t>CPU-002</t>
  </si>
  <si>
    <t>DESMOBILIZAÇÃO DE OBRA</t>
  </si>
  <si>
    <t>10.2</t>
  </si>
  <si>
    <t>ED-50266</t>
  </si>
  <si>
    <t>- LIMPEZA FINAL PARA ENTREGA DA OBRA</t>
  </si>
  <si>
    <t>10.3</t>
  </si>
  <si>
    <t>ED-51133</t>
  </si>
  <si>
    <t>TRANSPORTE DE MATERIAL DE QUALQUER NATUREZA COM CARRINHO DE MÃO, COM DISTÂNCIAS MENORES OU IGUAIS A 50M, INCLUSIVE CARGA/DESCARGA</t>
  </si>
  <si>
    <t>10.4</t>
  </si>
  <si>
    <t>ED-51131</t>
  </si>
  <si>
    <t>CARGA MANUAL DE MATERIAL DE QUALQUER NATUREZA SOBRE CAMINHÃO, EXCLUSIVE TRANSPORTE</t>
  </si>
  <si>
    <t>10.5</t>
  </si>
  <si>
    <t>ED-29232</t>
  </si>
  <si>
    <t>- TRANSPORTE DE MATERIAL DE QUALQUER NATUREZA EM CAMINHÃO, DISTÂNCIA MAIOR QUE 5KM E MENOR OU IGUAL A 10KM, DENTRO DO PERÍMETRO URBANO, EXCLUSIVE CARGA, INCLUSIVE DESCARGA</t>
  </si>
  <si>
    <t>M3XKM</t>
  </si>
  <si>
    <t>CUSTO DIRETO (BASE PARA TAXAS)</t>
  </si>
  <si>
    <t>ADMINISTRAÇÃO LOCAL</t>
  </si>
  <si>
    <t>11.1</t>
  </si>
  <si>
    <t>ACÓRDÃO TCU</t>
  </si>
  <si>
    <t>ADMINISTRAÇÃO LOCAL CONFORME ACÓRDÃO Nº 2622/2013 - TCU - PLENÁRIO, TAXA PARA CONSTRUÇÃO DE EDIFICAÇÕES QUARTIL MÉDIO EM PERCENTUAL DE 6,23%</t>
  </si>
  <si>
    <t>%</t>
  </si>
  <si>
    <t>TOTAL GERAL DA OBRA</t>
  </si>
  <si>
    <t>__________________________________________</t>
  </si>
  <si>
    <t>SEMIRANE VASCONCELOS MENDES MAROUN 
Engenheira Civil</t>
  </si>
  <si>
    <t>CLEYSSON MÁRCIO GUIMARÃES DA CUNHA</t>
  </si>
  <si>
    <t>Supervisor de Obras</t>
  </si>
  <si>
    <t>MEMORIAL DE CÁLCULO</t>
  </si>
  <si>
    <t>SEMIRANE VASCONCELOS MENDES MAROUN</t>
  </si>
  <si>
    <t>SERVIÇO</t>
  </si>
  <si>
    <t>MEMÓRIA / DESCRIÇÃO</t>
  </si>
  <si>
    <t>CÁLCULO</t>
  </si>
  <si>
    <t>PARCIAL</t>
  </si>
  <si>
    <t>Unid: M2</t>
  </si>
  <si>
    <t>IDENTIFICAÇÃO DA OBRA</t>
  </si>
  <si>
    <t>3 x 1.5 x 1 x 1 x 1</t>
  </si>
  <si>
    <t>Unid: MÊS</t>
  </si>
  <si>
    <t>VIGILÂNCIA</t>
  </si>
  <si>
    <t>4 x 1 x 1 x 1 x 1</t>
  </si>
  <si>
    <t>INSTALAÇÃO DE APOIO</t>
  </si>
  <si>
    <t>Unid: UN</t>
  </si>
  <si>
    <t>1 x 1 x 1 x 1 x 1</t>
  </si>
  <si>
    <t>Unid: H</t>
  </si>
  <si>
    <t>2 SERVENTES / 1 DIA - 8 HORAS TRABALHADAS</t>
  </si>
  <si>
    <t>16 x 1 x 1 x 1 x 1</t>
  </si>
  <si>
    <t>PISO EXISTENTE DA QUADRA</t>
  </si>
  <si>
    <t>16.5 x 26 x 1 x 1 x 1</t>
  </si>
  <si>
    <t>16.5 x 0.1 x 1 x 1 x 1</t>
  </si>
  <si>
    <t>26 x 0.1 x 1 x 2 x 1</t>
  </si>
  <si>
    <t>NOVO PISO DA QUADRA</t>
  </si>
  <si>
    <t>Unid: MXMÊS</t>
  </si>
  <si>
    <t>ESTRUTURA DE APOIO PARA PINTURA EM ALTURA ( 5 TORRES/ 6 METROS/ 4 MESES)</t>
  </si>
  <si>
    <t>5 x 6 x 4 x 1 x 1</t>
  </si>
  <si>
    <t>Unid: M</t>
  </si>
  <si>
    <t>ESTRUTURA DE APOIO PARA PINTURA EM ALTURA ( 5 TORRES/ 6 METROS)</t>
  </si>
  <si>
    <t>5 x 6 x 1 x 1 x 1</t>
  </si>
  <si>
    <t>PINTURA ESTRUTURA METÁLICA</t>
  </si>
  <si>
    <t>17.8 x 27.3 x 1 x 1 x 1</t>
  </si>
  <si>
    <t>DEMARCAÇÃO QUADRA FUTSAL</t>
  </si>
  <si>
    <t>127.39 x 1 x 1 x 1 x 1</t>
  </si>
  <si>
    <t>DEMARCAÇÃO QUADRA VÔLEI</t>
  </si>
  <si>
    <t>81 x 1 x 1 x 1 x 1</t>
  </si>
  <si>
    <t>DEMARCAÇÃO QUADRA BASQUETE</t>
  </si>
  <si>
    <t>105.8 x 1 x 1 x 1 x 1</t>
  </si>
  <si>
    <t xml:space="preserve">PINTURA DA ARQUIBANCADA PISOS </t>
  </si>
  <si>
    <t>178.5 x 0.9 x 1 x 1 x 1</t>
  </si>
  <si>
    <t>PINTURA DA ARQUIBANCADA ESPELHOS</t>
  </si>
  <si>
    <t>17.9 x 1 x 1 x 1 x 1</t>
  </si>
  <si>
    <t>129 x 0.45 x 1 x 1 x 1</t>
  </si>
  <si>
    <t>5.6 x 1 x 1 x 1 x 1</t>
  </si>
  <si>
    <t>PINTURA DA ARQUIBANCADA (LATERAL)</t>
  </si>
  <si>
    <t>2.7 x 0.9 x 1 x 1 x 1</t>
  </si>
  <si>
    <t>PINTURA MURO ARQUIBANCADA LATERAL</t>
  </si>
  <si>
    <t>52.55</t>
  </si>
  <si>
    <t>PINTURA PAREDE INTERNA DEPÓSITO (VESTIÁRIO)</t>
  </si>
  <si>
    <t>2.8 x 2.83 x 1 x 2 x 1</t>
  </si>
  <si>
    <t>2.9 x 2.83 x 1 x 2 x 1</t>
  </si>
  <si>
    <t>PINTURA DEPÓSITO (PAREDES EXTERNAS + PLATIBANDA)</t>
  </si>
  <si>
    <t>3.1 x 3.23 x 1 x 2 x 1</t>
  </si>
  <si>
    <t>8.74 x 3.23 x 1 x 1 x 1</t>
  </si>
  <si>
    <t xml:space="preserve">PINTURA MURO ARQUIBANCADA LATERAL </t>
  </si>
  <si>
    <t>25 x 1 x 1 x 1 x 1</t>
  </si>
  <si>
    <t>PINTURA MURO ARQUIBANCADA FUNDOS</t>
  </si>
  <si>
    <t>27.55 x 1 x 1 x 1 x 1</t>
  </si>
  <si>
    <t>PINTURA ARQUIBANCADA</t>
  </si>
  <si>
    <t>244.63 x 1 x 1 x 1 x 1</t>
  </si>
  <si>
    <t>PINTURA MURO ARQUIBANCADA</t>
  </si>
  <si>
    <t>52.55 x 1 x 1 x 1 x 1</t>
  </si>
  <si>
    <t xml:space="preserve">TUBOS GALVANIZADOS ALAMBRADO EXISTENTE </t>
  </si>
  <si>
    <t>400 x 1 x 1 x 1 x 1</t>
  </si>
  <si>
    <t>TUBOS GALVANIZADOS ALAMBRADO NOVO</t>
  </si>
  <si>
    <t>52 x 1 x 1 x 1 x 1</t>
  </si>
  <si>
    <t>GRADES DO VESTIÁRIO EXISTENTE</t>
  </si>
  <si>
    <t>0.8 x 2.1 x 1 x 1 x 3</t>
  </si>
  <si>
    <t>GRADIL JANELAS DO VESTIÁRIO EXISTENTE</t>
  </si>
  <si>
    <t>2.1 x 0.6 x 1 x 1 x 3</t>
  </si>
  <si>
    <t>PINTURA DOS PILARES EXISTENTES (PERÍMETRO X ALTURA)</t>
  </si>
  <si>
    <t>0.8 x 6 x 1 x 6 x 1</t>
  </si>
  <si>
    <t>PORTAS VESTIÁRIO EXISTENTE</t>
  </si>
  <si>
    <t>0.8 x 2.1 x 1 x 3 x 2</t>
  </si>
  <si>
    <t>FORNECIMENTO E INSTALÇÃO DE ALAMBRADO LATERAL DIREITA</t>
  </si>
  <si>
    <t>26 x 2 x 1 x 1 x 1</t>
  </si>
  <si>
    <t>Unid: M3</t>
  </si>
  <si>
    <t>ÁREA PCD RECUO (ÁREA DA FACE LATERAL)</t>
  </si>
  <si>
    <t>0.9 x 0.9 x 0.2 x 1 x 1</t>
  </si>
  <si>
    <t>0.9 x 1.35 x 0.2 x 1 x 1</t>
  </si>
  <si>
    <t>0.9 x 2.25 x 0.2 x 1 x 1</t>
  </si>
  <si>
    <t>ÁREA PCD RECUO (FUNDOS)</t>
  </si>
  <si>
    <t>4.46 x 2.25 x 0.2 x 1 x 1</t>
  </si>
  <si>
    <t xml:space="preserve">ÁREA PCD RECUO </t>
  </si>
  <si>
    <t>0.9 x 0.9 x 4.06 x 1 x 1</t>
  </si>
  <si>
    <t>0.9 x 1.35 x 4.06 x 1 x 1</t>
  </si>
  <si>
    <t>1 x 2.25 x 4.06 x 1 x 1</t>
  </si>
  <si>
    <t xml:space="preserve">PISO ÁREA PCD </t>
  </si>
  <si>
    <t>2.45 x 4.06 x 0.1 x 1 x 1</t>
  </si>
  <si>
    <t>BROCA MURO AREA PCD</t>
  </si>
  <si>
    <t>0.15 x 0.15 x 1 x 3 x 1</t>
  </si>
  <si>
    <t>MURO DE RECOMPOSIÇÃO DA ARQUIBANCADA - VALA</t>
  </si>
  <si>
    <t>2.85 x 0.4 x 0.4 x 1 x 1</t>
  </si>
  <si>
    <t>4.46 x 0.4 x 0.4 x 1 x 1</t>
  </si>
  <si>
    <t>1.6 x 0.2 x 0.4 x 1 x 1</t>
  </si>
  <si>
    <t>2.45 x 0.4 x 1 x 1 x 1</t>
  </si>
  <si>
    <t>4.06 x 0.4 x 1 x 1 x 1</t>
  </si>
  <si>
    <t>1.6 x 0.2 x 1 x 1 x 1</t>
  </si>
  <si>
    <t>2.45 x 4.06 x 1 x 1 x 1</t>
  </si>
  <si>
    <t>RECOMPOSIÇÃO DA ÁREA PCD (MÉDIA LATERAL)</t>
  </si>
  <si>
    <t>1.97 x 0.9 x 1 x 2 x 1</t>
  </si>
  <si>
    <t>RECOMPOSIÇÃO DA ÁREA PCD (MÉDIA ESCADA)</t>
  </si>
  <si>
    <t>1.1 x 1.6 x 1 x 1 x 1</t>
  </si>
  <si>
    <t>RECOMPOSIÇÃO DA ÁREA PCD</t>
  </si>
  <si>
    <t>4.06 x 2.65 x 1 x 2 x 1</t>
  </si>
  <si>
    <t>RECOMPOSIÇÃO DA ÁREA PCD (BROCA 1,00 M)</t>
  </si>
  <si>
    <t>0.4 x 0.15 x 3.25 x 3 x 1</t>
  </si>
  <si>
    <t>0.9 x 0.9 x 1 x 1 x 1</t>
  </si>
  <si>
    <t>1.35 x 0.9 x 1 x 1 x 1</t>
  </si>
  <si>
    <t>2.25 x 0.9 x 1 x 1 x 1</t>
  </si>
  <si>
    <t>4.06 x 2.25 x 1 x 1 x 1</t>
  </si>
  <si>
    <t>RECOMPOSIÇÃO DA ARQUIBANCADA</t>
  </si>
  <si>
    <t>50 x 1 x 1 x 1 x 1</t>
  </si>
  <si>
    <t>ÁREA PCD</t>
  </si>
  <si>
    <t>INSTALAÇÃO ÁREA PCD</t>
  </si>
  <si>
    <t>2.6 x 1.05 x 1 x 1 x 1</t>
  </si>
  <si>
    <t>1.6 x 1.05 x 1 x 1 x 1</t>
  </si>
  <si>
    <t>4.2 x 1.05 x 1 x 1 x 1</t>
  </si>
  <si>
    <t>INSTALAÇÃO DE CUMEEIRA</t>
  </si>
  <si>
    <t>27.5 x 1 x 1 x 1 x 1</t>
  </si>
  <si>
    <t>SUBSTITUIÇÃO DE TUBO DANIFICADO</t>
  </si>
  <si>
    <t>6 x 1 x 1 x 2 x 1</t>
  </si>
  <si>
    <t>SUBSTITUIÇÃO</t>
  </si>
  <si>
    <t>2 x 1 x 1 x 1 x 1</t>
  </si>
  <si>
    <t>ACESSIBILIDADE</t>
  </si>
  <si>
    <t>PREPARAÇÃO DO SOLO</t>
  </si>
  <si>
    <t>1.95 x 2.25 x 0.15 x 1 x 1</t>
  </si>
  <si>
    <t>VIGA 101 / 102</t>
  </si>
  <si>
    <t>1.95 x 0.5 x 0.2 x 2 x 1</t>
  </si>
  <si>
    <t>VIGA103 / 104</t>
  </si>
  <si>
    <t>2.25 x 0.5 x 0.2 x 2 x 1</t>
  </si>
  <si>
    <t>BROCAS</t>
  </si>
  <si>
    <t>0.15 x 0.15 x 1.5 x 4 x 1</t>
  </si>
  <si>
    <t>1.95 x 0.2 x 1 x 2 x 1</t>
  </si>
  <si>
    <t>2.25 x 0.2 x 1 x 2 x 1</t>
  </si>
  <si>
    <t>1.95 x 0.19 x 1 x 2 x 1</t>
  </si>
  <si>
    <t>VIGA 103 / 104</t>
  </si>
  <si>
    <t>2.25 x 0.19 x 1 x 2 x 1</t>
  </si>
  <si>
    <t>Unid: KG</t>
  </si>
  <si>
    <t>VIGAS E PILARES</t>
  </si>
  <si>
    <t>107.4 x 1 x 1 x 1 x 1</t>
  </si>
  <si>
    <t>22.81 x 1 x 1 x 1 x 1</t>
  </si>
  <si>
    <t>LAJE SANITÁRIO</t>
  </si>
  <si>
    <t>1.95 x 3.45 x 1 x 1 x 1</t>
  </si>
  <si>
    <t>VIGA 203 / 204</t>
  </si>
  <si>
    <t>3.45 x 0.2 x 1 x 2 x 1</t>
  </si>
  <si>
    <t>P1; P2; P3; P4</t>
  </si>
  <si>
    <t>3.53 x 0.8 x 1 x 4 x 1</t>
  </si>
  <si>
    <t>BLOCOS SANITÁRIO</t>
  </si>
  <si>
    <t>0.6 x 0.6 x 0.4 x 1 x 1</t>
  </si>
  <si>
    <t>BLOCOS (0,35 + 0,35 +0,55) = 1,25 M (4 BARRAS EM CADA DIREÇÃO) X 4 BLOCOS</t>
  </si>
  <si>
    <t>1.25 x 8 x 4 x 0.63 x 1</t>
  </si>
  <si>
    <t>1.95 x 2.83 x 1 x 2 x 1</t>
  </si>
  <si>
    <t>2.25 x 2.83 x 1 x 2 x 1</t>
  </si>
  <si>
    <t>PLATIBANDA</t>
  </si>
  <si>
    <t>1.95 x 0.8 x 1 x 2 x 1</t>
  </si>
  <si>
    <t>3.45 x 0.8 x 1 x 2 x 1</t>
  </si>
  <si>
    <t>VERGA</t>
  </si>
  <si>
    <t>1.2 x 0.14 x 0.1 x 1 x 1</t>
  </si>
  <si>
    <t>CONTRAVERGA</t>
  </si>
  <si>
    <t>1.73 x 0.14 x 0.1 x 1 x 1</t>
  </si>
  <si>
    <t>VIGAS 101 /102 / 201 /202</t>
  </si>
  <si>
    <t>1.95 x 0.14 x 0.2 x 4 x 1</t>
  </si>
  <si>
    <t>VIGAS 103 / 104</t>
  </si>
  <si>
    <t>2.25 x 0.14 x 0.2 x 2 x 1</t>
  </si>
  <si>
    <t>VIGAS 203 / 204</t>
  </si>
  <si>
    <t>3.45 x 0.14 x 0.2 x 2 x 1</t>
  </si>
  <si>
    <t>3.53 x 0.26 x 0.14 x 4 x 1</t>
  </si>
  <si>
    <t>BLOCOS</t>
  </si>
  <si>
    <t>0.6 x 0.6 x 0.4 x 4 x 1</t>
  </si>
  <si>
    <t>1.2 x 1 x 1 x 1 x 1</t>
  </si>
  <si>
    <t>1.73 x 1 x 1 x 1 x 1</t>
  </si>
  <si>
    <t>1.2 x 0.27 x 1 x 2 x 1</t>
  </si>
  <si>
    <t>1.73 x 0.27 x 1 x 2 x 1</t>
  </si>
  <si>
    <t>1.95 x 2.83 x 1 x 2 x 2</t>
  </si>
  <si>
    <t>2.25 x 2.83 x 1 x 2 x 2</t>
  </si>
  <si>
    <t>3.45 x 0.8 x 1 x 2 x 2</t>
  </si>
  <si>
    <t>1.95 x 0.8 x 1 x 2 x 2</t>
  </si>
  <si>
    <t xml:space="preserve">CONTRAPISO DO PISO DO BANHEIRO </t>
  </si>
  <si>
    <t>1.97 x 1.66 x 1 x 1 x 1</t>
  </si>
  <si>
    <t>PISO BANHEIRO NOVO</t>
  </si>
  <si>
    <t>REVESTIMENTO INTERNO DO BANHEIRO</t>
  </si>
  <si>
    <t>1.66 x 1.97 x 1 x 1 x 1</t>
  </si>
  <si>
    <t>1.66 x 2.83 x 1 x 2 x 1</t>
  </si>
  <si>
    <t>1.97 x 2.83 x 1 x 2 x 1</t>
  </si>
  <si>
    <t>2.25 x 1.95 x 1 x 1 x 1</t>
  </si>
  <si>
    <t>PORTA DO BANEIRO NOVO</t>
  </si>
  <si>
    <t>0.9 x 0.2 x 1 x 1 x 1</t>
  </si>
  <si>
    <t>VESTIÁRIOS EXIST. + DEPÓSITO</t>
  </si>
  <si>
    <t>0.8 x 0.2 x 1 x 1 x 3</t>
  </si>
  <si>
    <t>SANITÁRIO</t>
  </si>
  <si>
    <t>3.32 x 1.66 x 1 x 1 x 1</t>
  </si>
  <si>
    <t>PAPELEIRA BANHEIRO NOVO</t>
  </si>
  <si>
    <t>BANHEIRO NOVO</t>
  </si>
  <si>
    <t xml:space="preserve">PORTA SANITÁRIO ACESSÍVEL </t>
  </si>
  <si>
    <t>0.9 x 2.1 x 1 x 1 x 1</t>
  </si>
  <si>
    <t>Unid: CJ</t>
  </si>
  <si>
    <t>FERRAGENS E ACESSÓRIOS</t>
  </si>
  <si>
    <t>3 x 1 x 1 x 1 x 1</t>
  </si>
  <si>
    <t>JANELA BANHEIRO ACESSÍVEL</t>
  </si>
  <si>
    <t>1.73 x 1 x 1 x 1</t>
  </si>
  <si>
    <t>VIDRO PARA A JANELA DO BANHEIRO NOVO</t>
  </si>
  <si>
    <t>1.73 x 0.5 x 1 x 1 x 1</t>
  </si>
  <si>
    <t>PROTEÇÃO JANELA DO BANHEIRO NOVO</t>
  </si>
  <si>
    <t>GRADE DE PROTEÇÃO PORTA</t>
  </si>
  <si>
    <t>BARRAS HORIZONTAIS</t>
  </si>
  <si>
    <t>BARRA VERTICAL</t>
  </si>
  <si>
    <t>LAVATÓRIO</t>
  </si>
  <si>
    <t>RAMAL DE ESGOTO</t>
  </si>
  <si>
    <t>20 x 1 x 1 x 1 x 1</t>
  </si>
  <si>
    <t>BACIA SANITÁRIA</t>
  </si>
  <si>
    <t>ESGOTO SANITÁRIO ACESSÍVEL</t>
  </si>
  <si>
    <t>SANITÁRIO ACESSÍVEL</t>
  </si>
  <si>
    <t>TUBOS 50 MM</t>
  </si>
  <si>
    <t>10 x 0.2 x 0.3 x 1 x 1</t>
  </si>
  <si>
    <t>TUBOS 100 MM</t>
  </si>
  <si>
    <t>20 x 0.2 x 0.3 x 1 x 1</t>
  </si>
  <si>
    <t>TUBOS 50 MM E 100 MM</t>
  </si>
  <si>
    <t>1.8 x 1 x 1 x 1 x 1</t>
  </si>
  <si>
    <t>REGISTRO GERAL</t>
  </si>
  <si>
    <t>LIGAÇÃO DE ÁGUA</t>
  </si>
  <si>
    <t>RESERVATÓRIO</t>
  </si>
  <si>
    <t>1 x 1 x 1 x 1</t>
  </si>
  <si>
    <t>DUCHA / LAVATÓRIO / BACIA</t>
  </si>
  <si>
    <t>DESCIDA DO RESERVATÓRIO</t>
  </si>
  <si>
    <t>SAÍDA DO RESERVATÓRIO</t>
  </si>
  <si>
    <t>TRANSIÇÃO</t>
  </si>
  <si>
    <t>RAMAIS</t>
  </si>
  <si>
    <t>5 x 1 x 1 x 1 x 1</t>
  </si>
  <si>
    <t>INTERRUPTOR BANHEIRO NOVO</t>
  </si>
  <si>
    <t>LUMINÁRIA BANHEIRO NOVO</t>
  </si>
  <si>
    <t>TOMADA BANHEIRO NOVO</t>
  </si>
  <si>
    <t xml:space="preserve">ALVENARIA </t>
  </si>
  <si>
    <t>GRADE PORTA DO BANHEIRO</t>
  </si>
  <si>
    <t>0.9 x 2.1 x 1 x 1 x 2</t>
  </si>
  <si>
    <t>GRADE JANELA DO BANHEIRO</t>
  </si>
  <si>
    <t>0.9 x 0.5 x 1 x 1 x 1</t>
  </si>
  <si>
    <t>TETO DO BANHEIRO/BEIRAL</t>
  </si>
  <si>
    <t xml:space="preserve">PROTEÇÃO DA LAJE </t>
  </si>
  <si>
    <t>LAJE DO SANITÁRIO (SUBIDA NA PLATIBANDA DE 20CM)</t>
  </si>
  <si>
    <t>3.55 x 2.07 x 1 x 1 x 1</t>
  </si>
  <si>
    <t>LIMPEZA FINAL PARA ENTREGA DA OBRA</t>
  </si>
  <si>
    <t>ÁREA PCD RECUO ED-48440</t>
  </si>
  <si>
    <t>2.82 x 1 x 1 x 1 x 1</t>
  </si>
  <si>
    <t>ÁREA PCD RECUO ED-51110</t>
  </si>
  <si>
    <t>18.36 x 1 x 1 x 1 x 1</t>
  </si>
  <si>
    <t>MURO REC. ARQ. VALAS ED-51107</t>
  </si>
  <si>
    <t>1.3 x 1 x 1 x 1 x 1</t>
  </si>
  <si>
    <t>PREPARAÇÃO SOLO SANITÁRIO ACESSÍVEL ED-48442</t>
  </si>
  <si>
    <t>0.66 x 1 x 1 x 1 x 1</t>
  </si>
  <si>
    <t>ESC. VALAS VIGAS ED-51107</t>
  </si>
  <si>
    <t>0.84 x 1 x 1 x 1 x 1</t>
  </si>
  <si>
    <t>ESTACA BROCAS SANITÁRIO</t>
  </si>
  <si>
    <t>0.14 x 1 x 1 x 1 x 1</t>
  </si>
  <si>
    <t>0.07 x 1 x 1 x 1 x 1</t>
  </si>
  <si>
    <t xml:space="preserve">MATERIAL DEMOLIDO / ESCAVADO </t>
  </si>
  <si>
    <t>24.19 x 1 x 1 x 1 x 1</t>
  </si>
  <si>
    <t>Unid: M3XKM</t>
  </si>
  <si>
    <t>MATERIAL DEMOLIDO / ESCAVADO</t>
  </si>
  <si>
    <t>24.19 x 5 x 1 x 1 x 1</t>
  </si>
  <si>
    <t>11</t>
  </si>
  <si>
    <t>Unid: %</t>
  </si>
  <si>
    <t>Taxa em Percentual de 6,23%</t>
  </si>
  <si>
    <t>6.23</t>
  </si>
  <si>
    <t>__________________________________________
SEMIRANE VASCONCELOS MENDES MAROUN
Engenheira Civil</t>
  </si>
  <si>
    <t>______________________________________
CLEYSSON MÁRCIO GUIMARÃES DA CUNHA
Supervisor de Obras</t>
  </si>
  <si>
    <t>CRONOGRAMA (MÊS 1 A 4)</t>
  </si>
  <si>
    <t>DESCRIÇÃO</t>
  </si>
  <si>
    <t>VALOR TOTAL</t>
  </si>
  <si>
    <t>MÊS 1 (%)</t>
  </si>
  <si>
    <t>MÊS 1 (R$)</t>
  </si>
  <si>
    <t>MÊS 2 (%)</t>
  </si>
  <si>
    <t>MÊS 2 (R$)</t>
  </si>
  <si>
    <t>MÊS 3 (%)</t>
  </si>
  <si>
    <t>MÊS 3 (R$)</t>
  </si>
  <si>
    <t>MÊS 4 (%)</t>
  </si>
  <si>
    <t>MÊS 4 (R$)</t>
  </si>
  <si>
    <t>TOTAL =</t>
  </si>
  <si>
    <t>TOTAL NO PERÍODO</t>
  </si>
  <si>
    <t>AVANÇO ACUMULADO</t>
  </si>
  <si>
    <t>CLEYSSON MÁRCIO GUIMARÃES DA CUNHA
Supervisor de Obras</t>
  </si>
  <si>
    <t>CPUs</t>
  </si>
  <si>
    <t>REFORMA DA QUADRA DA ESCOLA M. GERMIN LOUREIRO</t>
  </si>
  <si>
    <t>FUNDAÇÃO CRÊ-SER</t>
  </si>
  <si>
    <t>BDI:</t>
  </si>
  <si>
    <t>24,74%</t>
  </si>
  <si>
    <t>SICOR - 10/2025 - SINAPI - 01/2026</t>
  </si>
  <si>
    <t xml:space="preserve">PRAZO: </t>
  </si>
  <si>
    <t>4 MESES</t>
  </si>
  <si>
    <t>CPU 001 - SINAPI - 88316</t>
  </si>
  <si>
    <t>SERVENTE COM ENCARGOS COMPLEMENTARES</t>
  </si>
  <si>
    <t>CPU 002 - SINAPI - 88316</t>
  </si>
  <si>
    <t>__________________________________________
SEMIRANE VASCONCELOS MENDES MAROUN 
Engenheira Civil</t>
  </si>
  <si>
    <t>__________________________________________
CLEYSSON MÁRCIO GUIMARÃES DA CUNHA
Supervisor de Obras</t>
  </si>
  <si>
    <t>PREFEITURA MUNICIPAL DE JOÃO MONLEVADE-MG</t>
  </si>
  <si>
    <t xml:space="preserve">DEMONSTRATIVO DE BDI - SEM DESONERAÇÃO </t>
  </si>
  <si>
    <t>OBRA DE CONSTRUÇÃO DE EDIFÍCIOS</t>
  </si>
  <si>
    <t>OBRA: REFORMA DA QUDRA ESCOLA MUNICIPAL GERMIN LOUREIRO</t>
  </si>
  <si>
    <t>ENDEREÇO: RUA BARRA MANSA, 800 - VALE DO SOL - JOÃO MONLEVADE</t>
  </si>
  <si>
    <t>BDI SERVIÇOS(CONFORME ACÓRDÃO Nº 2622/13 e LEI Nº 13.161 DE 31/08/15)</t>
  </si>
  <si>
    <t>DISCRIMINAÇÃO DAS PARCELAS</t>
  </si>
  <si>
    <t>SIGLA</t>
  </si>
  <si>
    <t>PERCENTUAL DE INCIDÊNCIA</t>
  </si>
  <si>
    <t>INCIDÊNCIA</t>
  </si>
  <si>
    <t>CUSTO DIRETO</t>
  </si>
  <si>
    <t>CD</t>
  </si>
  <si>
    <t>ADMINISTRAÇÃO CENTRAL</t>
  </si>
  <si>
    <t>AC</t>
  </si>
  <si>
    <t>LUCRO</t>
  </si>
  <si>
    <t>L</t>
  </si>
  <si>
    <t>DESPESAS FINANCEIRAS</t>
  </si>
  <si>
    <t>DF</t>
  </si>
  <si>
    <t>SEGUROS, GARANTIAS E RISCO</t>
  </si>
  <si>
    <t>(S + R)</t>
  </si>
  <si>
    <t>SEGUROS + GARANTIAS</t>
  </si>
  <si>
    <t>S</t>
  </si>
  <si>
    <t>RISCO</t>
  </si>
  <si>
    <t>R</t>
  </si>
  <si>
    <t>TRIBUTOS</t>
  </si>
  <si>
    <t>I</t>
  </si>
  <si>
    <t>PV</t>
  </si>
  <si>
    <t>ISS</t>
  </si>
  <si>
    <t>PIS</t>
  </si>
  <si>
    <t>COFINS</t>
  </si>
  <si>
    <t>CPRB</t>
  </si>
  <si>
    <t>INSS</t>
  </si>
  <si>
    <t>FÓRMULA DO BDI</t>
  </si>
  <si>
    <t>(1 + (AC + S + G + R)) x (1 + DF) x  (1 + L)</t>
  </si>
  <si>
    <t>(1 - (I + CPRB))</t>
  </si>
  <si>
    <t>CÁLCULO DO BDI</t>
  </si>
  <si>
    <t>BDI      =</t>
  </si>
  <si>
    <r>
      <rPr>
        <b/>
        <sz val="12"/>
        <rFont val="Calibri"/>
        <charset val="134"/>
      </rPr>
      <t>AC | Administração Central</t>
    </r>
    <r>
      <rPr>
        <sz val="12"/>
        <rFont val="Calibri"/>
        <charset val="134"/>
      </rPr>
      <t xml:space="preserve"> - Percentual incluído no contrato para suprir gastos gerais que a empresa efetua com a sua
 administração, tais como: aluguel da sede, salários dos funcionários da sede, material de expediente, entre outros.</t>
    </r>
  </si>
  <si>
    <r>
      <rPr>
        <b/>
        <sz val="12"/>
        <rFont val="Calibri"/>
        <charset val="134"/>
      </rPr>
      <t>DF | Despesas Financeiras</t>
    </r>
    <r>
      <rPr>
        <sz val="12"/>
        <rFont val="Calibri"/>
        <charset val="134"/>
      </rPr>
      <t xml:space="preserve"> - Despesas financeiras são gastos relacionados à perda monetária decorrente da defasagem 
entre a data do efetivo desembolso e a data da receita correspondente.</t>
    </r>
  </si>
  <si>
    <r>
      <rPr>
        <b/>
        <sz val="12"/>
        <rFont val="Calibri"/>
        <charset val="134"/>
      </rPr>
      <t>R | Garantias, Riscos, Seguros e Imprevistos</t>
    </r>
    <r>
      <rPr>
        <sz val="12"/>
        <rFont val="Calibri"/>
        <charset val="134"/>
      </rPr>
      <t xml:space="preserve"> - Percentual incluído no contrato para suprir gastos com imprevistos,
 riscos etc.</t>
    </r>
  </si>
  <si>
    <r>
      <rPr>
        <b/>
        <sz val="12"/>
        <rFont val="Calibri"/>
        <charset val="134"/>
      </rPr>
      <t>L | Lucro</t>
    </r>
    <r>
      <rPr>
        <sz val="12"/>
        <rFont val="Calibri"/>
        <charset val="134"/>
      </rPr>
      <t xml:space="preserve"> - Percentual incluído no contrato referente ao lucro pretendido.</t>
    </r>
  </si>
  <si>
    <r>
      <rPr>
        <b/>
        <sz val="12"/>
        <rFont val="Calibri"/>
        <charset val="134"/>
      </rPr>
      <t>T | Tributos</t>
    </r>
    <r>
      <rPr>
        <sz val="12"/>
        <rFont val="Calibri"/>
        <charset val="134"/>
      </rPr>
      <t xml:space="preserve"> - Somatório do COFINS, PIS, ISS e INSS</t>
    </r>
  </si>
  <si>
    <t>INCIDÊNCIA DE ISS EM 100% DO PREÇO DE VENDA, COM PERCENTUAIS DE 2%, 3%, 4% E 5%</t>
  </si>
  <si>
    <t>_____________________________________</t>
  </si>
  <si>
    <t>RESP TÉCNICO:  SEMIRANE VASCONCELOS MENDES MAROUN</t>
  </si>
  <si>
    <t>Engenharia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</si>
</sst>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quot;R$&quot;\ #,##0.00"/>
    <numFmt numFmtId="166" formatCode="0.00_ "/>
  </numFmts>
  <fonts count="15">
    <font>
      <sz val="11"/>
      <name val="Calibri"/>
      <charset val="134"/>
    </font>
    <font>
      <b/>
      <sz val="12"/>
      <color theme="1"/>
      <name val="Calibri"/>
      <charset val="134"/>
    </font>
    <font>
      <b/>
      <sz val="12"/>
      <name val="Calibri"/>
      <charset val="134"/>
    </font>
    <font>
      <sz val="12"/>
      <name val="Calibri"/>
      <charset val="134"/>
    </font>
    <font>
      <b/>
      <sz val="12"/>
      <color theme="0"/>
      <name val="Calibri"/>
      <charset val="134"/>
    </font>
    <font>
      <u/>
      <sz val="12"/>
      <name val="Calibri"/>
      <charset val="134"/>
    </font>
    <font>
      <u/>
      <sz val="12"/>
      <color indexed="8"/>
      <name val="Calibri"/>
      <charset val="134"/>
    </font>
    <font>
      <sz val="12"/>
      <color indexed="8"/>
      <name val="Calibri"/>
      <charset val="134"/>
    </font>
    <font>
      <b/>
      <sz val="12"/>
      <color indexed="8"/>
      <name val="Calibri"/>
      <charset val="134"/>
    </font>
    <font>
      <sz val="10"/>
      <name val="Arial"/>
      <charset val="134"/>
    </font>
    <font>
      <b/>
      <sz val="14"/>
      <color rgb="FFFFFFFF"/>
      <name val="Calibri"/>
      <charset val="134"/>
    </font>
    <font>
      <b/>
      <sz val="10"/>
      <name val="Calibri"/>
      <charset val="134"/>
    </font>
    <font>
      <b/>
      <sz val="10"/>
      <color rgb="FFFFFFFF"/>
      <name val="Calibri"/>
      <charset val="134"/>
    </font>
    <font>
      <b/>
      <sz val="11"/>
      <color rgb="FF000000"/>
      <name val="Calibri"/>
      <charset val="134"/>
    </font>
    <font>
      <b/>
      <sz val="11"/>
      <name val="Calibri"/>
      <charset val="134"/>
    </font>
  </fonts>
  <fills count="8">
    <fill>
      <patternFill patternType="none"/>
    </fill>
    <fill>
      <patternFill patternType="gray125"/>
    </fill>
    <fill>
      <patternFill patternType="solid">
        <fgColor theme="0" tint="-0.14996795556505021"/>
        <bgColor indexed="64"/>
      </patternFill>
    </fill>
    <fill>
      <patternFill patternType="solid">
        <fgColor rgb="FF0B3C5D"/>
        <bgColor indexed="64"/>
      </patternFill>
    </fill>
    <fill>
      <patternFill patternType="solid">
        <fgColor indexed="9"/>
        <bgColor indexed="64"/>
      </patternFill>
    </fill>
    <fill>
      <patternFill patternType="solid">
        <fgColor rgb="FFF2F2F2"/>
        <bgColor indexed="64"/>
      </patternFill>
    </fill>
    <fill>
      <patternFill patternType="solid">
        <fgColor rgb="FFD9D9D9"/>
        <bgColor indexed="64"/>
      </patternFill>
    </fill>
    <fill>
      <patternFill patternType="solid">
        <fgColor theme="0" tint="-0.14999847407452621"/>
        <bgColor indexed="64"/>
      </patternFill>
    </fill>
  </fills>
  <borders count="26">
    <border>
      <left/>
      <right/>
      <top/>
      <bottom/>
      <diagonal/>
    </border>
    <border>
      <left style="thin">
        <color auto="1"/>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s>
  <cellStyleXfs count="4">
    <xf numFmtId="0" fontId="0" fillId="0" borderId="0"/>
    <xf numFmtId="4" fontId="9" fillId="0" borderId="25">
      <alignment vertical="justify"/>
    </xf>
    <xf numFmtId="9" fontId="9" fillId="0" borderId="0" applyFill="0" applyBorder="0" applyAlignment="0" applyProtection="0"/>
    <xf numFmtId="0" fontId="9" fillId="0" borderId="0"/>
  </cellStyleXfs>
  <cellXfs count="114">
    <xf numFmtId="0" fontId="0" fillId="0" borderId="0" xfId="0"/>
    <xf numFmtId="0" fontId="0" fillId="0" borderId="1" xfId="0" applyBorder="1"/>
    <xf numFmtId="4" fontId="4" fillId="3" borderId="8" xfId="1" applyFont="1" applyFill="1" applyBorder="1" applyAlignment="1">
      <alignment horizontal="center" vertical="center" wrapText="1"/>
    </xf>
    <xf numFmtId="4" fontId="4" fillId="3" borderId="9" xfId="1" applyFont="1" applyFill="1" applyBorder="1" applyAlignment="1">
      <alignment horizontal="center" vertical="center"/>
    </xf>
    <xf numFmtId="4" fontId="4" fillId="3" borderId="9" xfId="1" applyFont="1" applyFill="1" applyBorder="1" applyAlignment="1">
      <alignment horizontal="center" vertical="center" wrapText="1"/>
    </xf>
    <xf numFmtId="4" fontId="4" fillId="3" borderId="10" xfId="1" applyFont="1" applyFill="1" applyBorder="1" applyAlignment="1">
      <alignment horizontal="center" vertical="center" wrapText="1"/>
    </xf>
    <xf numFmtId="10" fontId="2" fillId="0" borderId="8" xfId="1" applyNumberFormat="1" applyFont="1" applyBorder="1" applyAlignment="1">
      <alignment horizontal="left" vertical="center"/>
    </xf>
    <xf numFmtId="10" fontId="3" fillId="0" borderId="9" xfId="1" applyNumberFormat="1" applyFont="1" applyBorder="1" applyAlignment="1">
      <alignment horizontal="center" vertical="center"/>
    </xf>
    <xf numFmtId="10" fontId="3" fillId="0" borderId="9" xfId="2" applyNumberFormat="1" applyFont="1" applyFill="1" applyBorder="1" applyAlignment="1">
      <alignment horizontal="center" vertical="center"/>
    </xf>
    <xf numFmtId="164" fontId="3" fillId="0" borderId="10" xfId="2" applyNumberFormat="1" applyFont="1" applyFill="1" applyBorder="1" applyAlignment="1">
      <alignment horizontal="center" vertical="center"/>
    </xf>
    <xf numFmtId="10" fontId="2" fillId="0" borderId="8" xfId="1" applyNumberFormat="1" applyFont="1" applyBorder="1" applyAlignment="1">
      <alignment horizontal="left" vertical="center" wrapText="1"/>
    </xf>
    <xf numFmtId="10" fontId="3" fillId="0" borderId="9" xfId="2" applyNumberFormat="1" applyFont="1" applyFill="1" applyBorder="1" applyAlignment="1" applyProtection="1">
      <alignment horizontal="center" vertical="center"/>
    </xf>
    <xf numFmtId="10" fontId="3" fillId="0" borderId="8" xfId="1" applyNumberFormat="1" applyFont="1" applyBorder="1" applyAlignment="1">
      <alignment horizontal="left" vertical="center" wrapText="1"/>
    </xf>
    <xf numFmtId="10" fontId="3" fillId="0" borderId="9" xfId="2" applyNumberFormat="1" applyFont="1" applyBorder="1" applyAlignment="1">
      <alignment horizontal="center" vertical="center"/>
    </xf>
    <xf numFmtId="164" fontId="3" fillId="0" borderId="10" xfId="2" applyNumberFormat="1" applyFont="1" applyBorder="1" applyAlignment="1">
      <alignment horizontal="center" vertical="center"/>
    </xf>
    <xf numFmtId="10" fontId="3" fillId="4" borderId="9" xfId="2" applyNumberFormat="1" applyFont="1" applyFill="1" applyBorder="1" applyAlignment="1">
      <alignment horizontal="center" vertical="center"/>
    </xf>
    <xf numFmtId="10" fontId="6" fillId="0" borderId="9" xfId="2" applyNumberFormat="1" applyFont="1" applyBorder="1" applyAlignment="1">
      <alignment horizontal="center" vertical="center"/>
    </xf>
    <xf numFmtId="10" fontId="7" fillId="0" borderId="9" xfId="2" applyNumberFormat="1" applyFont="1" applyBorder="1" applyAlignment="1">
      <alignment horizontal="center" vertical="center"/>
    </xf>
    <xf numFmtId="4" fontId="2" fillId="0" borderId="14" xfId="1" applyFont="1" applyBorder="1" applyAlignment="1">
      <alignment horizontal="justify" vertical="center" wrapText="1"/>
    </xf>
    <xf numFmtId="4" fontId="2" fillId="0" borderId="15" xfId="1" applyFont="1" applyBorder="1" applyAlignment="1">
      <alignment horizontal="justify" vertical="center" wrapText="1"/>
    </xf>
    <xf numFmtId="10" fontId="8" fillId="0" borderId="15" xfId="2" applyNumberFormat="1" applyFont="1" applyFill="1" applyBorder="1" applyAlignment="1">
      <alignment horizontal="justify" vertical="center" wrapText="1"/>
    </xf>
    <xf numFmtId="10" fontId="2" fillId="0" borderId="16" xfId="2" applyNumberFormat="1" applyFont="1" applyFill="1" applyBorder="1" applyAlignment="1">
      <alignment horizontal="justify" vertical="center" wrapText="1"/>
    </xf>
    <xf numFmtId="0" fontId="3" fillId="0" borderId="18" xfId="3" applyFont="1" applyBorder="1" applyAlignment="1">
      <alignment horizontal="justify" vertical="center" wrapText="1"/>
    </xf>
    <xf numFmtId="0" fontId="3" fillId="0" borderId="19" xfId="3" applyFont="1" applyBorder="1" applyAlignment="1">
      <alignment horizontal="justify" vertical="center" wrapText="1"/>
    </xf>
    <xf numFmtId="0" fontId="3" fillId="0" borderId="17" xfId="3" applyFont="1" applyBorder="1" applyAlignment="1">
      <alignment horizontal="justify" vertical="center" wrapText="1"/>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Alignment="1"/>
    <xf numFmtId="3" fontId="7" fillId="0" borderId="20" xfId="0" applyNumberFormat="1" applyFont="1" applyFill="1" applyBorder="1" applyAlignment="1">
      <alignment horizontal="center" vertical="center"/>
    </xf>
    <xf numFmtId="0" fontId="7" fillId="0" borderId="20" xfId="0" applyFont="1" applyFill="1" applyBorder="1" applyAlignment="1">
      <alignment horizontal="center" vertical="center"/>
    </xf>
    <xf numFmtId="0" fontId="7" fillId="0" borderId="0" xfId="0" applyFont="1" applyFill="1" applyAlignment="1">
      <alignment horizontal="center" vertical="center"/>
    </xf>
    <xf numFmtId="0" fontId="9" fillId="0" borderId="14" xfId="0" applyFont="1" applyFill="1" applyBorder="1" applyAlignment="1">
      <alignment horizontal="right"/>
    </xf>
    <xf numFmtId="0" fontId="9" fillId="0" borderId="15" xfId="0" applyFont="1" applyFill="1" applyBorder="1" applyAlignment="1"/>
    <xf numFmtId="0" fontId="9" fillId="0" borderId="16" xfId="0" applyFont="1" applyFill="1" applyBorder="1" applyAlignment="1">
      <alignment horizontal="center"/>
    </xf>
    <xf numFmtId="0" fontId="11" fillId="5" borderId="21" xfId="0" applyFont="1" applyFill="1" applyBorder="1" applyAlignment="1">
      <alignment vertical="center" wrapText="1"/>
    </xf>
    <xf numFmtId="14" fontId="11" fillId="5" borderId="21" xfId="0" applyNumberFormat="1" applyFont="1" applyFill="1" applyBorder="1" applyAlignment="1">
      <alignment vertical="center" wrapText="1"/>
    </xf>
    <xf numFmtId="0" fontId="11" fillId="5" borderId="22" xfId="0" applyFont="1" applyFill="1" applyBorder="1" applyAlignment="1">
      <alignment vertical="center" wrapText="1"/>
    </xf>
    <xf numFmtId="0" fontId="11" fillId="5" borderId="24" xfId="0" applyFont="1" applyFill="1" applyBorder="1" applyAlignment="1">
      <alignment vertical="center" wrapText="1"/>
    </xf>
    <xf numFmtId="0" fontId="12" fillId="3" borderId="21" xfId="0" applyFont="1" applyFill="1" applyBorder="1" applyAlignment="1">
      <alignment horizontal="center" vertical="center" wrapText="1"/>
    </xf>
    <xf numFmtId="0" fontId="13" fillId="6" borderId="21" xfId="0" applyFont="1" applyFill="1" applyBorder="1" applyAlignment="1">
      <alignment horizontal="left" vertical="center" wrapText="1"/>
    </xf>
    <xf numFmtId="165" fontId="13" fillId="6" borderId="21" xfId="0" applyNumberFormat="1" applyFont="1" applyFill="1" applyBorder="1" applyAlignment="1">
      <alignment horizontal="right" vertical="center"/>
    </xf>
    <xf numFmtId="0" fontId="0" fillId="0" borderId="21" xfId="0" applyBorder="1" applyAlignment="1">
      <alignment horizontal="center" vertical="center" wrapText="1"/>
    </xf>
    <xf numFmtId="0" fontId="0" fillId="0" borderId="21" xfId="0" applyFont="1" applyFill="1" applyBorder="1" applyAlignment="1">
      <alignment horizontal="left" vertical="center" wrapText="1"/>
    </xf>
    <xf numFmtId="166" fontId="0" fillId="0" borderId="21" xfId="0" applyNumberFormat="1" applyBorder="1" applyAlignment="1">
      <alignment horizontal="center" vertical="center" wrapText="1"/>
    </xf>
    <xf numFmtId="165" fontId="0" fillId="0" borderId="21" xfId="0" applyNumberFormat="1" applyBorder="1" applyAlignment="1">
      <alignment horizontal="right" vertical="center"/>
    </xf>
    <xf numFmtId="165" fontId="14" fillId="0" borderId="21" xfId="0" applyNumberFormat="1" applyFont="1" applyBorder="1" applyAlignment="1">
      <alignment horizontal="right" vertical="center"/>
    </xf>
    <xf numFmtId="0" fontId="14" fillId="0" borderId="0" xfId="0" applyFont="1" applyAlignment="1">
      <alignment horizontal="center"/>
    </xf>
    <xf numFmtId="10" fontId="13" fillId="6" borderId="21" xfId="0" applyNumberFormat="1" applyFont="1" applyFill="1" applyBorder="1" applyAlignment="1">
      <alignment horizontal="center"/>
    </xf>
    <xf numFmtId="165" fontId="13" fillId="6" borderId="21" xfId="0" applyNumberFormat="1" applyFont="1" applyFill="1" applyBorder="1" applyAlignment="1">
      <alignment horizontal="right"/>
    </xf>
    <xf numFmtId="165" fontId="13" fillId="6" borderId="21" xfId="0" applyNumberFormat="1" applyFont="1" applyFill="1" applyBorder="1" applyAlignment="1">
      <alignment horizontal="right" vertical="center" wrapText="1"/>
    </xf>
    <xf numFmtId="0" fontId="13" fillId="6" borderId="21" xfId="0" applyFont="1" applyFill="1" applyBorder="1" applyAlignment="1">
      <alignment horizontal="right" vertical="center" wrapText="1"/>
    </xf>
    <xf numFmtId="0" fontId="14" fillId="7" borderId="21" xfId="0" applyFont="1" applyFill="1" applyBorder="1" applyAlignment="1">
      <alignment vertical="center" wrapText="1"/>
    </xf>
    <xf numFmtId="165" fontId="14" fillId="7" borderId="21" xfId="0" applyNumberFormat="1" applyFont="1" applyFill="1" applyBorder="1" applyAlignment="1">
      <alignment horizontal="right" vertical="center"/>
    </xf>
    <xf numFmtId="10" fontId="14" fillId="7" borderId="21" xfId="0" applyNumberFormat="1" applyFont="1" applyFill="1" applyBorder="1" applyAlignment="1">
      <alignment horizontal="center" vertical="center"/>
    </xf>
    <xf numFmtId="165" fontId="13" fillId="6" borderId="21" xfId="0" applyNumberFormat="1" applyFont="1" applyFill="1" applyBorder="1" applyAlignment="1">
      <alignment horizontal="left" vertical="center" wrapText="1"/>
    </xf>
    <xf numFmtId="165" fontId="0" fillId="0" borderId="0" xfId="0" applyNumberFormat="1"/>
    <xf numFmtId="0" fontId="14" fillId="0" borderId="21" xfId="0" applyFont="1" applyBorder="1" applyAlignment="1">
      <alignment horizontal="center" vertical="center" wrapText="1"/>
    </xf>
    <xf numFmtId="0" fontId="14" fillId="0" borderId="21" xfId="0" applyFont="1" applyBorder="1" applyAlignment="1">
      <alignment vertical="center" wrapText="1"/>
    </xf>
    <xf numFmtId="0" fontId="0" fillId="0" borderId="21" xfId="0" applyBorder="1" applyAlignment="1">
      <alignment vertical="center" wrapText="1"/>
    </xf>
    <xf numFmtId="166" fontId="0" fillId="0" borderId="21" xfId="0" applyNumberFormat="1" applyBorder="1" applyAlignment="1">
      <alignment vertical="center" wrapText="1"/>
    </xf>
    <xf numFmtId="166" fontId="14" fillId="0" borderId="21" xfId="0" applyNumberFormat="1" applyFont="1" applyBorder="1" applyAlignment="1">
      <alignment horizontal="center" vertical="center" wrapText="1"/>
    </xf>
    <xf numFmtId="166" fontId="13" fillId="6" borderId="21" xfId="0" applyNumberFormat="1" applyFont="1" applyFill="1" applyBorder="1" applyAlignment="1">
      <alignment horizontal="left" vertical="center" wrapText="1"/>
    </xf>
    <xf numFmtId="0" fontId="10" fillId="3" borderId="0" xfId="0" applyFont="1" applyFill="1" applyAlignment="1">
      <alignment horizontal="center" vertical="center"/>
    </xf>
    <xf numFmtId="0" fontId="11" fillId="5" borderId="21" xfId="0" applyFont="1" applyFill="1" applyBorder="1" applyAlignment="1">
      <alignment vertical="center" wrapText="1"/>
    </xf>
    <xf numFmtId="0" fontId="14"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horizontal="center" wrapText="1"/>
    </xf>
    <xf numFmtId="166" fontId="14" fillId="0" borderId="0" xfId="0" applyNumberFormat="1" applyFont="1" applyAlignment="1">
      <alignment horizontal="center" wrapText="1"/>
    </xf>
    <xf numFmtId="0" fontId="11" fillId="5" borderId="22" xfId="0" applyFont="1" applyFill="1" applyBorder="1" applyAlignment="1">
      <alignment vertical="center" wrapText="1"/>
    </xf>
    <xf numFmtId="0" fontId="11" fillId="5" borderId="23" xfId="0" applyFont="1" applyFill="1" applyBorder="1" applyAlignment="1">
      <alignment vertical="center" wrapText="1"/>
    </xf>
    <xf numFmtId="0" fontId="11" fillId="5" borderId="2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 fontId="2" fillId="2" borderId="8" xfId="1" applyFont="1" applyFill="1" applyBorder="1" applyAlignment="1">
      <alignment horizontal="center" vertical="center" wrapText="1"/>
    </xf>
    <xf numFmtId="4" fontId="2" fillId="2" borderId="9" xfId="1" applyFont="1" applyFill="1" applyBorder="1" applyAlignment="1">
      <alignment horizontal="center" vertical="center" wrapText="1"/>
    </xf>
    <xf numFmtId="4" fontId="2" fillId="2" borderId="10" xfId="1" applyFont="1" applyFill="1" applyBorder="1" applyAlignment="1">
      <alignment horizontal="center" vertical="center" wrapText="1"/>
    </xf>
    <xf numFmtId="4" fontId="5" fillId="0" borderId="9" xfId="1" applyFont="1" applyBorder="1" applyAlignment="1">
      <alignment horizontal="center"/>
    </xf>
    <xf numFmtId="4" fontId="5" fillId="0" borderId="10" xfId="1" applyFont="1" applyBorder="1" applyAlignment="1">
      <alignment horizontal="center"/>
    </xf>
    <xf numFmtId="4" fontId="3" fillId="0" borderId="12" xfId="1" applyFont="1" applyBorder="1" applyAlignment="1">
      <alignment horizontal="center" vertical="top"/>
    </xf>
    <xf numFmtId="4" fontId="3" fillId="0" borderId="13" xfId="1" applyFont="1" applyBorder="1" applyAlignment="1">
      <alignment horizontal="center" vertical="top"/>
    </xf>
    <xf numFmtId="0" fontId="2" fillId="0" borderId="17" xfId="3" applyFont="1" applyBorder="1" applyAlignment="1">
      <alignment horizontal="justify" vertical="center" wrapText="1"/>
    </xf>
    <xf numFmtId="0" fontId="3" fillId="0" borderId="18" xfId="3" applyFont="1" applyBorder="1" applyAlignment="1">
      <alignment horizontal="justify" vertical="center" wrapText="1"/>
    </xf>
    <xf numFmtId="0" fontId="3" fillId="0" borderId="19" xfId="3" applyFont="1" applyBorder="1" applyAlignment="1">
      <alignment horizontal="justify" vertical="center" wrapText="1"/>
    </xf>
    <xf numFmtId="0" fontId="2" fillId="0" borderId="1" xfId="3" applyFont="1" applyBorder="1" applyAlignment="1">
      <alignment horizontal="justify" vertical="center" wrapText="1"/>
    </xf>
    <xf numFmtId="0" fontId="3" fillId="0" borderId="0" xfId="3" applyFont="1" applyAlignment="1">
      <alignment horizontal="justify" vertical="center" wrapText="1"/>
    </xf>
    <xf numFmtId="0" fontId="3" fillId="0" borderId="20" xfId="3" applyFont="1" applyBorder="1" applyAlignment="1">
      <alignment horizontal="justify" vertical="center" wrapText="1"/>
    </xf>
    <xf numFmtId="0" fontId="3" fillId="0" borderId="1" xfId="3" applyFont="1" applyBorder="1" applyAlignment="1">
      <alignment horizontal="justify" vertical="center" wrapText="1"/>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Alignment="1">
      <alignment horizontal="center" vertical="center"/>
    </xf>
    <xf numFmtId="4" fontId="2" fillId="0" borderId="8" xfId="1" applyFont="1" applyBorder="1" applyAlignment="1">
      <alignment horizontal="center" vertical="center"/>
    </xf>
    <xf numFmtId="4" fontId="2" fillId="0" borderId="11" xfId="1" applyFont="1" applyBorder="1" applyAlignment="1">
      <alignment horizontal="center" vertical="center"/>
    </xf>
    <xf numFmtId="4" fontId="3" fillId="0" borderId="9" xfId="1" applyFont="1" applyBorder="1" applyAlignment="1">
      <alignment horizontal="center" vertical="center"/>
    </xf>
    <xf numFmtId="10" fontId="4" fillId="3" borderId="10" xfId="2" applyNumberFormat="1" applyFont="1" applyFill="1" applyBorder="1" applyAlignment="1">
      <alignment horizontal="center" vertical="center"/>
    </xf>
  </cellXfs>
  <cellStyles count="4">
    <cellStyle name="Normal" xfId="0" builtinId="0"/>
    <cellStyle name="Normal 10" xfId="1"/>
    <cellStyle name="Normal 2 3" xfId="3"/>
    <cellStyle name="Porcentagem 2" xfId="2"/>
  </cellStyles>
  <dxfs count="4">
    <dxf>
      <font>
        <color indexed="9"/>
      </font>
    </dxf>
    <dxf>
      <font>
        <color indexed="9"/>
      </font>
    </dxf>
    <dxf>
      <font>
        <b/>
        <i val="0"/>
        <color indexed="10"/>
      </font>
    </dxf>
    <dxf>
      <font>
        <color auto="1"/>
      </font>
      <fill>
        <patternFill patternType="solid">
          <bgColor indexed="1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274955</xdr:colOff>
      <xdr:row>1</xdr:row>
      <xdr:rowOff>152400</xdr:rowOff>
    </xdr:from>
    <xdr:to>
      <xdr:col>7</xdr:col>
      <xdr:colOff>1075690</xdr:colOff>
      <xdr:row>5</xdr:row>
      <xdr:rowOff>91440</xdr:rowOff>
    </xdr:to>
    <xdr:pic>
      <xdr:nvPicPr>
        <xdr:cNvPr id="2" name="Imagem 8" descr="Logomarca horizontal PMJM 2025 a 2028"/>
        <xdr:cNvPicPr>
          <a:picLocks noChangeAspect="1"/>
        </xdr:cNvPicPr>
      </xdr:nvPicPr>
      <xdr:blipFill>
        <a:blip xmlns:r="http://schemas.openxmlformats.org/officeDocument/2006/relationships" r:embed="rId1"/>
        <a:stretch>
          <a:fillRect/>
        </a:stretch>
      </xdr:blipFill>
      <xdr:spPr>
        <a:xfrm>
          <a:off x="7041515" y="381000"/>
          <a:ext cx="2972435" cy="670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2011045</xdr:colOff>
      <xdr:row>1</xdr:row>
      <xdr:rowOff>106680</xdr:rowOff>
    </xdr:from>
    <xdr:to>
      <xdr:col>5</xdr:col>
      <xdr:colOff>720725</xdr:colOff>
      <xdr:row>5</xdr:row>
      <xdr:rowOff>45720</xdr:rowOff>
    </xdr:to>
    <xdr:pic>
      <xdr:nvPicPr>
        <xdr:cNvPr id="3" name="Imagem 8" descr="Logomarca horizontal PMJM 2025 a 2028"/>
        <xdr:cNvPicPr>
          <a:picLocks noChangeAspect="1"/>
        </xdr:cNvPicPr>
      </xdr:nvPicPr>
      <xdr:blipFill>
        <a:blip xmlns:r="http://schemas.openxmlformats.org/officeDocument/2006/relationships" r:embed="rId1"/>
        <a:stretch>
          <a:fillRect/>
        </a:stretch>
      </xdr:blipFill>
      <xdr:spPr>
        <a:xfrm>
          <a:off x="5969635" y="335280"/>
          <a:ext cx="2995930" cy="67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22860</xdr:colOff>
      <xdr:row>2</xdr:row>
      <xdr:rowOff>121920</xdr:rowOff>
    </xdr:from>
    <xdr:to>
      <xdr:col>10</xdr:col>
      <xdr:colOff>732155</xdr:colOff>
      <xdr:row>4</xdr:row>
      <xdr:rowOff>259080</xdr:rowOff>
    </xdr:to>
    <xdr:pic>
      <xdr:nvPicPr>
        <xdr:cNvPr id="2" name="Imagem 8" descr="Logomarca horizontal PMJM 2025 a 2028"/>
        <xdr:cNvPicPr>
          <a:picLocks noChangeAspect="1"/>
        </xdr:cNvPicPr>
      </xdr:nvPicPr>
      <xdr:blipFill>
        <a:blip xmlns:r="http://schemas.openxmlformats.org/officeDocument/2006/relationships" r:embed="rId1"/>
        <a:stretch>
          <a:fillRect/>
        </a:stretch>
      </xdr:blipFill>
      <xdr:spPr>
        <a:xfrm>
          <a:off x="7642860" y="533400"/>
          <a:ext cx="3006725" cy="4267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198120</xdr:colOff>
      <xdr:row>1</xdr:row>
      <xdr:rowOff>91440</xdr:rowOff>
    </xdr:from>
    <xdr:to>
      <xdr:col>7</xdr:col>
      <xdr:colOff>645160</xdr:colOff>
      <xdr:row>4</xdr:row>
      <xdr:rowOff>144780</xdr:rowOff>
    </xdr:to>
    <xdr:pic>
      <xdr:nvPicPr>
        <xdr:cNvPr id="2" name="Imagem 8" descr="Logomarca horizontal PMJM 2025 a 2028"/>
        <xdr:cNvPicPr>
          <a:picLocks noChangeAspect="1"/>
        </xdr:cNvPicPr>
      </xdr:nvPicPr>
      <xdr:blipFill>
        <a:blip xmlns:r="http://schemas.openxmlformats.org/officeDocument/2006/relationships" r:embed="rId1"/>
        <a:stretch>
          <a:fillRect/>
        </a:stretch>
      </xdr:blipFill>
      <xdr:spPr>
        <a:xfrm>
          <a:off x="4808220" y="320040"/>
          <a:ext cx="2725420" cy="6019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580390</xdr:colOff>
      <xdr:row>1</xdr:row>
      <xdr:rowOff>165100</xdr:rowOff>
    </xdr:from>
    <xdr:to>
      <xdr:col>3</xdr:col>
      <xdr:colOff>2756535</xdr:colOff>
      <xdr:row>4</xdr:row>
      <xdr:rowOff>152400</xdr:rowOff>
    </xdr:to>
    <xdr:pic>
      <xdr:nvPicPr>
        <xdr:cNvPr id="2" name="Imagem 8" descr="Logomarca horizontal PMJM 2025 a 2028"/>
        <xdr:cNvPicPr>
          <a:picLocks noChangeAspect="1"/>
        </xdr:cNvPicPr>
      </xdr:nvPicPr>
      <xdr:blipFill>
        <a:blip xmlns:r="http://schemas.openxmlformats.org/officeDocument/2006/relationships" r:embed="rId1"/>
        <a:stretch>
          <a:fillRect/>
        </a:stretch>
      </xdr:blipFill>
      <xdr:spPr>
        <a:xfrm>
          <a:off x="5518150" y="363220"/>
          <a:ext cx="2176145" cy="581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
  <sheetViews>
    <sheetView tabSelected="1" workbookViewId="0">
      <selection activeCell="K135" sqref="K135"/>
    </sheetView>
  </sheetViews>
  <sheetFormatPr defaultColWidth="10" defaultRowHeight="15"/>
  <cols>
    <col min="1" max="1" width="12.28515625" customWidth="1"/>
    <col min="2" max="2" width="12.85546875" customWidth="1"/>
    <col min="3" max="3" width="55.85546875" customWidth="1"/>
    <col min="4" max="4" width="6.85546875" customWidth="1"/>
    <col min="5" max="5" width="10.85546875" customWidth="1"/>
    <col min="6" max="7" width="15.85546875" customWidth="1"/>
    <col min="8" max="8" width="18.85546875" customWidth="1"/>
  </cols>
  <sheetData>
    <row r="1" spans="1:8" ht="18.75">
      <c r="A1" s="62" t="s">
        <v>0</v>
      </c>
      <c r="B1" s="63" t="s">
        <v>1</v>
      </c>
      <c r="C1" s="63" t="s">
        <v>1</v>
      </c>
      <c r="D1" s="63" t="s">
        <v>1</v>
      </c>
      <c r="E1" s="63" t="s">
        <v>1</v>
      </c>
      <c r="F1" s="63" t="s">
        <v>1</v>
      </c>
      <c r="G1" s="63" t="s">
        <v>1</v>
      </c>
      <c r="H1" s="63" t="s">
        <v>1</v>
      </c>
    </row>
    <row r="2" spans="1:8">
      <c r="A2" s="34" t="s">
        <v>2</v>
      </c>
      <c r="B2" s="63" t="s">
        <v>3</v>
      </c>
      <c r="C2" s="63" t="s">
        <v>1</v>
      </c>
      <c r="D2" s="63" t="s">
        <v>1</v>
      </c>
      <c r="E2" s="63" t="s">
        <v>1</v>
      </c>
      <c r="F2" s="63" t="s">
        <v>1</v>
      </c>
      <c r="G2" s="63" t="s">
        <v>1</v>
      </c>
      <c r="H2" s="63" t="s">
        <v>1</v>
      </c>
    </row>
    <row r="3" spans="1:8">
      <c r="A3" s="34" t="s">
        <v>4</v>
      </c>
      <c r="B3" s="63" t="s">
        <v>5</v>
      </c>
      <c r="C3" s="63" t="s">
        <v>1</v>
      </c>
      <c r="D3" s="63" t="s">
        <v>1</v>
      </c>
      <c r="E3" s="63" t="s">
        <v>1</v>
      </c>
      <c r="F3" s="63" t="s">
        <v>1</v>
      </c>
      <c r="G3" s="63" t="s">
        <v>1</v>
      </c>
      <c r="H3" s="63" t="s">
        <v>1</v>
      </c>
    </row>
    <row r="4" spans="1:8">
      <c r="A4" s="34" t="s">
        <v>6</v>
      </c>
      <c r="B4" s="34" t="s">
        <v>7</v>
      </c>
      <c r="C4" s="63" t="s">
        <v>8</v>
      </c>
      <c r="D4" s="63" t="s">
        <v>1</v>
      </c>
      <c r="E4" s="63" t="s">
        <v>1</v>
      </c>
      <c r="F4" s="63" t="s">
        <v>1</v>
      </c>
      <c r="G4" s="63" t="s">
        <v>1</v>
      </c>
      <c r="H4" s="63" t="s">
        <v>1</v>
      </c>
    </row>
    <row r="5" spans="1:8">
      <c r="A5" s="34" t="s">
        <v>9</v>
      </c>
      <c r="B5" s="63" t="s">
        <v>10</v>
      </c>
      <c r="C5" s="63" t="s">
        <v>1</v>
      </c>
      <c r="D5" s="63" t="s">
        <v>1</v>
      </c>
      <c r="E5" s="63" t="s">
        <v>1</v>
      </c>
      <c r="F5" s="63" t="s">
        <v>1</v>
      </c>
      <c r="G5" s="63" t="s">
        <v>1</v>
      </c>
      <c r="H5" s="63" t="s">
        <v>1</v>
      </c>
    </row>
    <row r="6" spans="1:8">
      <c r="A6" s="34" t="s">
        <v>11</v>
      </c>
      <c r="B6" s="63" t="s">
        <v>12</v>
      </c>
      <c r="C6" s="63" t="s">
        <v>1</v>
      </c>
      <c r="D6" s="63" t="s">
        <v>1</v>
      </c>
      <c r="E6" s="63" t="s">
        <v>1</v>
      </c>
      <c r="F6" s="63" t="s">
        <v>1</v>
      </c>
      <c r="G6" s="63" t="s">
        <v>1</v>
      </c>
      <c r="H6" s="63" t="s">
        <v>1</v>
      </c>
    </row>
    <row r="8" spans="1:8">
      <c r="A8" s="38" t="s">
        <v>13</v>
      </c>
      <c r="B8" s="38" t="s">
        <v>14</v>
      </c>
      <c r="C8" s="38" t="s">
        <v>15</v>
      </c>
      <c r="D8" s="38" t="s">
        <v>16</v>
      </c>
      <c r="E8" s="38" t="s">
        <v>17</v>
      </c>
      <c r="F8" s="38" t="s">
        <v>18</v>
      </c>
      <c r="G8" s="38" t="s">
        <v>19</v>
      </c>
      <c r="H8" s="38" t="s">
        <v>20</v>
      </c>
    </row>
    <row r="9" spans="1:8">
      <c r="A9" s="39" t="s">
        <v>21</v>
      </c>
      <c r="B9" s="39" t="s">
        <v>1</v>
      </c>
      <c r="C9" s="39" t="s">
        <v>22</v>
      </c>
      <c r="D9" s="39" t="s">
        <v>1</v>
      </c>
      <c r="E9" s="39" t="s">
        <v>1</v>
      </c>
      <c r="F9" s="39" t="s">
        <v>1</v>
      </c>
      <c r="G9" s="39" t="s">
        <v>1</v>
      </c>
      <c r="H9" s="40">
        <f>SUM(H10:H15)</f>
        <v>48463.48</v>
      </c>
    </row>
    <row r="10" spans="1:8" ht="90">
      <c r="A10" s="41" t="s">
        <v>23</v>
      </c>
      <c r="B10" s="41" t="s">
        <v>24</v>
      </c>
      <c r="C10" s="58" t="s">
        <v>25</v>
      </c>
      <c r="D10" s="41" t="s">
        <v>26</v>
      </c>
      <c r="E10" s="43">
        <v>4.5</v>
      </c>
      <c r="F10" s="44">
        <v>268.16000000000003</v>
      </c>
      <c r="G10" s="44">
        <f t="shared" ref="G10:G15" si="0">ROUND(F10*(1+0.247399999999999),2)</f>
        <v>334.5</v>
      </c>
      <c r="H10" s="45">
        <f t="shared" ref="H10:H15" si="1">ROUND(E10*G10,2)</f>
        <v>1505.25</v>
      </c>
    </row>
    <row r="11" spans="1:8">
      <c r="A11" s="41" t="s">
        <v>27</v>
      </c>
      <c r="B11" s="41" t="s">
        <v>28</v>
      </c>
      <c r="C11" s="58" t="s">
        <v>29</v>
      </c>
      <c r="D11" s="41" t="s">
        <v>30</v>
      </c>
      <c r="E11" s="43">
        <v>4</v>
      </c>
      <c r="F11" s="44">
        <v>6283.2</v>
      </c>
      <c r="G11" s="44">
        <f t="shared" si="0"/>
        <v>7837.66</v>
      </c>
      <c r="H11" s="45">
        <f t="shared" si="1"/>
        <v>31350.639999999999</v>
      </c>
    </row>
    <row r="12" spans="1:8" ht="60">
      <c r="A12" s="41" t="s">
        <v>31</v>
      </c>
      <c r="B12" s="41" t="s">
        <v>32</v>
      </c>
      <c r="C12" s="58" t="s">
        <v>33</v>
      </c>
      <c r="D12" s="41" t="s">
        <v>30</v>
      </c>
      <c r="E12" s="43">
        <v>4</v>
      </c>
      <c r="F12" s="44">
        <v>1050</v>
      </c>
      <c r="G12" s="44">
        <f t="shared" si="0"/>
        <v>1309.77</v>
      </c>
      <c r="H12" s="45">
        <f t="shared" si="1"/>
        <v>5239.08</v>
      </c>
    </row>
    <row r="13" spans="1:8" ht="105">
      <c r="A13" s="41" t="s">
        <v>34</v>
      </c>
      <c r="B13" s="41" t="s">
        <v>35</v>
      </c>
      <c r="C13" s="58" t="s">
        <v>36</v>
      </c>
      <c r="D13" s="41" t="s">
        <v>30</v>
      </c>
      <c r="E13" s="43">
        <v>4</v>
      </c>
      <c r="F13" s="44">
        <v>1552.91</v>
      </c>
      <c r="G13" s="44">
        <f t="shared" si="0"/>
        <v>1937.1</v>
      </c>
      <c r="H13" s="45">
        <f t="shared" si="1"/>
        <v>7748.4</v>
      </c>
    </row>
    <row r="14" spans="1:8" ht="60">
      <c r="A14" s="41" t="s">
        <v>37</v>
      </c>
      <c r="B14" s="41" t="s">
        <v>38</v>
      </c>
      <c r="C14" s="58" t="s">
        <v>39</v>
      </c>
      <c r="D14" s="41" t="s">
        <v>40</v>
      </c>
      <c r="E14" s="43">
        <v>1</v>
      </c>
      <c r="F14" s="44">
        <v>1702.32</v>
      </c>
      <c r="G14" s="44">
        <f t="shared" si="0"/>
        <v>2123.4699999999998</v>
      </c>
      <c r="H14" s="45">
        <f t="shared" si="1"/>
        <v>2123.4699999999998</v>
      </c>
    </row>
    <row r="15" spans="1:8">
      <c r="A15" s="41" t="s">
        <v>41</v>
      </c>
      <c r="B15" s="41" t="s">
        <v>42</v>
      </c>
      <c r="C15" s="58" t="s">
        <v>43</v>
      </c>
      <c r="D15" s="41" t="s">
        <v>44</v>
      </c>
      <c r="E15" s="43">
        <v>16</v>
      </c>
      <c r="F15" s="44">
        <v>24.88</v>
      </c>
      <c r="G15" s="44">
        <f t="shared" si="0"/>
        <v>31.04</v>
      </c>
      <c r="H15" s="45">
        <f t="shared" si="1"/>
        <v>496.64</v>
      </c>
    </row>
    <row r="16" spans="1:8">
      <c r="A16" s="39" t="s">
        <v>45</v>
      </c>
      <c r="B16" s="39" t="s">
        <v>1</v>
      </c>
      <c r="C16" s="39" t="s">
        <v>46</v>
      </c>
      <c r="D16" s="39" t="s">
        <v>1</v>
      </c>
      <c r="E16" s="61"/>
      <c r="F16" s="39" t="s">
        <v>1</v>
      </c>
      <c r="G16" s="39" t="s">
        <v>1</v>
      </c>
      <c r="H16" s="40">
        <f>SUM(H17:H19)</f>
        <v>86645.48</v>
      </c>
    </row>
    <row r="17" spans="1:8" ht="30">
      <c r="A17" s="41" t="s">
        <v>47</v>
      </c>
      <c r="B17" s="41" t="s">
        <v>48</v>
      </c>
      <c r="C17" s="58" t="s">
        <v>49</v>
      </c>
      <c r="D17" s="41" t="s">
        <v>26</v>
      </c>
      <c r="E17" s="43">
        <v>429</v>
      </c>
      <c r="F17" s="44">
        <v>12.45</v>
      </c>
      <c r="G17" s="44">
        <f>ROUND(F17*(1+0.247399999999999),2)</f>
        <v>15.53</v>
      </c>
      <c r="H17" s="45">
        <f>ROUND(E17*G17,2)</f>
        <v>6662.37</v>
      </c>
    </row>
    <row r="18" spans="1:8" ht="30">
      <c r="A18" s="41" t="s">
        <v>50</v>
      </c>
      <c r="B18" s="41" t="s">
        <v>51</v>
      </c>
      <c r="C18" s="58" t="s">
        <v>52</v>
      </c>
      <c r="D18" s="41" t="s">
        <v>26</v>
      </c>
      <c r="E18" s="43">
        <v>6.85</v>
      </c>
      <c r="F18" s="44">
        <v>82.38</v>
      </c>
      <c r="G18" s="44">
        <f>ROUND(F18*(1+0.247399999999999),2)</f>
        <v>102.76</v>
      </c>
      <c r="H18" s="45">
        <f>ROUND(E18*G18,2)</f>
        <v>703.91</v>
      </c>
    </row>
    <row r="19" spans="1:8" ht="60">
      <c r="A19" s="41" t="s">
        <v>53</v>
      </c>
      <c r="B19" s="41" t="s">
        <v>54</v>
      </c>
      <c r="C19" s="58" t="s">
        <v>55</v>
      </c>
      <c r="D19" s="41" t="s">
        <v>26</v>
      </c>
      <c r="E19" s="43">
        <v>429</v>
      </c>
      <c r="F19" s="44">
        <v>148.15</v>
      </c>
      <c r="G19" s="44">
        <f>ROUND(F19*(1+0.247399999999999),2)</f>
        <v>184.8</v>
      </c>
      <c r="H19" s="45">
        <f>ROUND(E19*G19,2)</f>
        <v>79279.199999999997</v>
      </c>
    </row>
    <row r="20" spans="1:8">
      <c r="A20" s="39" t="s">
        <v>56</v>
      </c>
      <c r="B20" s="39" t="s">
        <v>1</v>
      </c>
      <c r="C20" s="39" t="s">
        <v>57</v>
      </c>
      <c r="D20" s="39" t="s">
        <v>1</v>
      </c>
      <c r="E20" s="61"/>
      <c r="F20" s="39" t="s">
        <v>1</v>
      </c>
      <c r="G20" s="39" t="s">
        <v>1</v>
      </c>
      <c r="H20" s="40">
        <f>SUM(H21:H32)</f>
        <v>84612.41</v>
      </c>
    </row>
    <row r="21" spans="1:8" ht="45">
      <c r="A21" s="41" t="s">
        <v>58</v>
      </c>
      <c r="B21" s="41" t="s">
        <v>59</v>
      </c>
      <c r="C21" s="58" t="s">
        <v>60</v>
      </c>
      <c r="D21" s="41" t="s">
        <v>61</v>
      </c>
      <c r="E21" s="43">
        <v>120</v>
      </c>
      <c r="F21" s="44">
        <v>21.13</v>
      </c>
      <c r="G21" s="44">
        <f t="shared" ref="G21:G32" si="2">ROUND(F21*(1+0.247399999999999),2)</f>
        <v>26.36</v>
      </c>
      <c r="H21" s="45">
        <f t="shared" ref="H21:H32" si="3">ROUND(E21*G21,2)</f>
        <v>3163.2</v>
      </c>
    </row>
    <row r="22" spans="1:8" ht="45">
      <c r="A22" s="41" t="s">
        <v>62</v>
      </c>
      <c r="B22" s="41" t="s">
        <v>63</v>
      </c>
      <c r="C22" s="58" t="s">
        <v>64</v>
      </c>
      <c r="D22" s="41" t="s">
        <v>65</v>
      </c>
      <c r="E22" s="43">
        <v>30</v>
      </c>
      <c r="F22" s="44">
        <v>12.04</v>
      </c>
      <c r="G22" s="44">
        <f t="shared" si="2"/>
        <v>15.02</v>
      </c>
      <c r="H22" s="45">
        <f t="shared" si="3"/>
        <v>450.6</v>
      </c>
    </row>
    <row r="23" spans="1:8" ht="45">
      <c r="A23" s="41" t="s">
        <v>66</v>
      </c>
      <c r="B23" s="41" t="s">
        <v>67</v>
      </c>
      <c r="C23" s="58" t="s">
        <v>68</v>
      </c>
      <c r="D23" s="41" t="s">
        <v>26</v>
      </c>
      <c r="E23" s="43">
        <v>485.94</v>
      </c>
      <c r="F23" s="44">
        <v>37.75</v>
      </c>
      <c r="G23" s="44">
        <f t="shared" si="2"/>
        <v>47.09</v>
      </c>
      <c r="H23" s="45">
        <f t="shared" si="3"/>
        <v>22882.91</v>
      </c>
    </row>
    <row r="24" spans="1:8" ht="45">
      <c r="A24" s="41" t="s">
        <v>69</v>
      </c>
      <c r="B24" s="41" t="s">
        <v>70</v>
      </c>
      <c r="C24" s="58" t="s">
        <v>71</v>
      </c>
      <c r="D24" s="41" t="s">
        <v>26</v>
      </c>
      <c r="E24" s="43">
        <v>429</v>
      </c>
      <c r="F24" s="44">
        <v>58.52</v>
      </c>
      <c r="G24" s="44">
        <f t="shared" si="2"/>
        <v>73</v>
      </c>
      <c r="H24" s="45">
        <f t="shared" si="3"/>
        <v>31317</v>
      </c>
    </row>
    <row r="25" spans="1:8" ht="45">
      <c r="A25" s="41" t="s">
        <v>72</v>
      </c>
      <c r="B25" s="41" t="s">
        <v>73</v>
      </c>
      <c r="C25" s="58" t="s">
        <v>74</v>
      </c>
      <c r="D25" s="41" t="s">
        <v>65</v>
      </c>
      <c r="E25" s="43">
        <v>314.19</v>
      </c>
      <c r="F25" s="44">
        <v>18.39</v>
      </c>
      <c r="G25" s="44">
        <f t="shared" si="2"/>
        <v>22.94</v>
      </c>
      <c r="H25" s="45">
        <f t="shared" si="3"/>
        <v>7207.52</v>
      </c>
    </row>
    <row r="26" spans="1:8" ht="30">
      <c r="A26" s="41" t="s">
        <v>75</v>
      </c>
      <c r="B26" s="41" t="s">
        <v>76</v>
      </c>
      <c r="C26" s="58" t="s">
        <v>77</v>
      </c>
      <c r="D26" s="41" t="s">
        <v>26</v>
      </c>
      <c r="E26" s="43">
        <v>297.18</v>
      </c>
      <c r="F26" s="44">
        <v>14.11</v>
      </c>
      <c r="G26" s="44">
        <f t="shared" si="2"/>
        <v>17.600000000000001</v>
      </c>
      <c r="H26" s="45">
        <f t="shared" si="3"/>
        <v>5230.37</v>
      </c>
    </row>
    <row r="27" spans="1:8" ht="45">
      <c r="A27" s="41" t="s">
        <v>78</v>
      </c>
      <c r="B27" s="41" t="s">
        <v>79</v>
      </c>
      <c r="C27" s="58" t="s">
        <v>80</v>
      </c>
      <c r="D27" s="41" t="s">
        <v>26</v>
      </c>
      <c r="E27" s="43">
        <v>80.52</v>
      </c>
      <c r="F27" s="44">
        <v>17.7</v>
      </c>
      <c r="G27" s="44">
        <f t="shared" si="2"/>
        <v>22.08</v>
      </c>
      <c r="H27" s="45">
        <f t="shared" si="3"/>
        <v>1777.88</v>
      </c>
    </row>
    <row r="28" spans="1:8" ht="45">
      <c r="A28" s="41" t="s">
        <v>81</v>
      </c>
      <c r="B28" s="41" t="s">
        <v>82</v>
      </c>
      <c r="C28" s="58" t="s">
        <v>83</v>
      </c>
      <c r="D28" s="41" t="s">
        <v>26</v>
      </c>
      <c r="E28" s="43">
        <v>52.55</v>
      </c>
      <c r="F28" s="44">
        <v>17.59</v>
      </c>
      <c r="G28" s="44">
        <f t="shared" si="2"/>
        <v>21.94</v>
      </c>
      <c r="H28" s="45">
        <f t="shared" si="3"/>
        <v>1152.95</v>
      </c>
    </row>
    <row r="29" spans="1:8" ht="45">
      <c r="A29" s="41" t="s">
        <v>84</v>
      </c>
      <c r="B29" s="41" t="s">
        <v>85</v>
      </c>
      <c r="C29" s="58" t="s">
        <v>86</v>
      </c>
      <c r="D29" s="41" t="s">
        <v>26</v>
      </c>
      <c r="E29" s="43">
        <v>297.18</v>
      </c>
      <c r="F29" s="44">
        <v>8.2100000000000009</v>
      </c>
      <c r="G29" s="44">
        <f t="shared" si="2"/>
        <v>10.24</v>
      </c>
      <c r="H29" s="45">
        <f t="shared" si="3"/>
        <v>3043.12</v>
      </c>
    </row>
    <row r="30" spans="1:8" ht="45">
      <c r="A30" s="41" t="s">
        <v>87</v>
      </c>
      <c r="B30" s="41" t="s">
        <v>88</v>
      </c>
      <c r="C30" s="58" t="s">
        <v>89</v>
      </c>
      <c r="D30" s="41" t="s">
        <v>65</v>
      </c>
      <c r="E30" s="43">
        <v>452</v>
      </c>
      <c r="F30" s="44">
        <v>11.02</v>
      </c>
      <c r="G30" s="44">
        <f t="shared" si="2"/>
        <v>13.75</v>
      </c>
      <c r="H30" s="45">
        <f t="shared" si="3"/>
        <v>6215</v>
      </c>
    </row>
    <row r="31" spans="1:8" ht="45">
      <c r="A31" s="41" t="s">
        <v>90</v>
      </c>
      <c r="B31" s="41" t="s">
        <v>91</v>
      </c>
      <c r="C31" s="58" t="s">
        <v>92</v>
      </c>
      <c r="D31" s="41" t="s">
        <v>26</v>
      </c>
      <c r="E31" s="43">
        <v>37.619999999999997</v>
      </c>
      <c r="F31" s="44">
        <v>36.6</v>
      </c>
      <c r="G31" s="44">
        <f t="shared" si="2"/>
        <v>45.65</v>
      </c>
      <c r="H31" s="45">
        <f t="shared" si="3"/>
        <v>1717.35</v>
      </c>
    </row>
    <row r="32" spans="1:8" ht="45">
      <c r="A32" s="41" t="s">
        <v>93</v>
      </c>
      <c r="B32" s="41" t="s">
        <v>94</v>
      </c>
      <c r="C32" s="58" t="s">
        <v>95</v>
      </c>
      <c r="D32" s="41" t="s">
        <v>26</v>
      </c>
      <c r="E32" s="43">
        <v>10.08</v>
      </c>
      <c r="F32" s="44">
        <v>36.15</v>
      </c>
      <c r="G32" s="44">
        <f t="shared" si="2"/>
        <v>45.09</v>
      </c>
      <c r="H32" s="45">
        <f t="shared" si="3"/>
        <v>454.51</v>
      </c>
    </row>
    <row r="33" spans="1:8">
      <c r="A33" s="39" t="s">
        <v>96</v>
      </c>
      <c r="B33" s="39" t="s">
        <v>1</v>
      </c>
      <c r="C33" s="39" t="s">
        <v>97</v>
      </c>
      <c r="D33" s="39" t="s">
        <v>1</v>
      </c>
      <c r="E33" s="61"/>
      <c r="F33" s="39" t="s">
        <v>1</v>
      </c>
      <c r="G33" s="39" t="s">
        <v>1</v>
      </c>
      <c r="H33" s="40">
        <f>SUM(H34:H34)</f>
        <v>8858.7199999999993</v>
      </c>
    </row>
    <row r="34" spans="1:8" ht="90">
      <c r="A34" s="41" t="s">
        <v>98</v>
      </c>
      <c r="B34" s="41" t="s">
        <v>99</v>
      </c>
      <c r="C34" s="58" t="s">
        <v>100</v>
      </c>
      <c r="D34" s="41" t="s">
        <v>26</v>
      </c>
      <c r="E34" s="43">
        <v>52</v>
      </c>
      <c r="F34" s="44">
        <v>136.57</v>
      </c>
      <c r="G34" s="44">
        <f>ROUND(F34*(1+0.247399999999999),2)</f>
        <v>170.36</v>
      </c>
      <c r="H34" s="45">
        <f>ROUND(E34*G34,2)</f>
        <v>8858.7199999999993</v>
      </c>
    </row>
    <row r="35" spans="1:8">
      <c r="A35" s="39" t="s">
        <v>101</v>
      </c>
      <c r="B35" s="39" t="s">
        <v>1</v>
      </c>
      <c r="C35" s="39" t="s">
        <v>102</v>
      </c>
      <c r="D35" s="39" t="s">
        <v>1</v>
      </c>
      <c r="E35" s="61"/>
      <c r="F35" s="39" t="s">
        <v>1</v>
      </c>
      <c r="G35" s="39" t="s">
        <v>1</v>
      </c>
      <c r="H35" s="40">
        <f>SUM(H36:H48)</f>
        <v>24304.959999999999</v>
      </c>
    </row>
    <row r="36" spans="1:8" ht="45">
      <c r="A36" s="41" t="s">
        <v>103</v>
      </c>
      <c r="B36" s="41" t="s">
        <v>104</v>
      </c>
      <c r="C36" s="58" t="s">
        <v>105</v>
      </c>
      <c r="D36" s="41" t="s">
        <v>106</v>
      </c>
      <c r="E36" s="43">
        <v>2.82</v>
      </c>
      <c r="F36" s="44">
        <v>358.77</v>
      </c>
      <c r="G36" s="44">
        <f t="shared" ref="G36:G48" si="4">ROUND(F36*(1+0.247399999999999),2)</f>
        <v>447.53</v>
      </c>
      <c r="H36" s="45">
        <f t="shared" ref="H36:H48" si="5">ROUND(E36*G36,2)</f>
        <v>1262.03</v>
      </c>
    </row>
    <row r="37" spans="1:8" ht="45">
      <c r="A37" s="41" t="s">
        <v>107</v>
      </c>
      <c r="B37" s="41" t="s">
        <v>108</v>
      </c>
      <c r="C37" s="58" t="s">
        <v>109</v>
      </c>
      <c r="D37" s="41" t="s">
        <v>106</v>
      </c>
      <c r="E37" s="43">
        <v>18.350000000000001</v>
      </c>
      <c r="F37" s="44">
        <v>49.73</v>
      </c>
      <c r="G37" s="44">
        <f t="shared" si="4"/>
        <v>62.03</v>
      </c>
      <c r="H37" s="45">
        <f t="shared" si="5"/>
        <v>1138.25</v>
      </c>
    </row>
    <row r="38" spans="1:8" ht="60">
      <c r="A38" s="41" t="s">
        <v>110</v>
      </c>
      <c r="B38" s="41" t="s">
        <v>111</v>
      </c>
      <c r="C38" s="58" t="s">
        <v>112</v>
      </c>
      <c r="D38" s="41" t="s">
        <v>106</v>
      </c>
      <c r="E38" s="43">
        <v>7.0000000000000007E-2</v>
      </c>
      <c r="F38" s="44">
        <v>276.67</v>
      </c>
      <c r="G38" s="44">
        <f t="shared" si="4"/>
        <v>345.12</v>
      </c>
      <c r="H38" s="45">
        <f t="shared" si="5"/>
        <v>24.16</v>
      </c>
    </row>
    <row r="39" spans="1:8" ht="30">
      <c r="A39" s="41" t="s">
        <v>113</v>
      </c>
      <c r="B39" s="41" t="s">
        <v>114</v>
      </c>
      <c r="C39" s="58" t="s">
        <v>115</v>
      </c>
      <c r="D39" s="41" t="s">
        <v>106</v>
      </c>
      <c r="E39" s="43">
        <v>1.3</v>
      </c>
      <c r="F39" s="44">
        <v>84.9</v>
      </c>
      <c r="G39" s="44">
        <f t="shared" si="4"/>
        <v>105.9</v>
      </c>
      <c r="H39" s="45">
        <f t="shared" si="5"/>
        <v>137.66999999999999</v>
      </c>
    </row>
    <row r="40" spans="1:8" ht="30">
      <c r="A40" s="41" t="s">
        <v>116</v>
      </c>
      <c r="B40" s="41" t="s">
        <v>117</v>
      </c>
      <c r="C40" s="58" t="s">
        <v>118</v>
      </c>
      <c r="D40" s="41" t="s">
        <v>26</v>
      </c>
      <c r="E40" s="43">
        <v>2.92</v>
      </c>
      <c r="F40" s="44">
        <v>28.62</v>
      </c>
      <c r="G40" s="44">
        <f t="shared" si="4"/>
        <v>35.700000000000003</v>
      </c>
      <c r="H40" s="45">
        <f t="shared" si="5"/>
        <v>104.24</v>
      </c>
    </row>
    <row r="41" spans="1:8" ht="45">
      <c r="A41" s="41" t="s">
        <v>119</v>
      </c>
      <c r="B41" s="41" t="s">
        <v>120</v>
      </c>
      <c r="C41" s="58" t="s">
        <v>121</v>
      </c>
      <c r="D41" s="41" t="s">
        <v>26</v>
      </c>
      <c r="E41" s="43">
        <v>9.9499999999999993</v>
      </c>
      <c r="F41" s="44">
        <v>91.72</v>
      </c>
      <c r="G41" s="44">
        <f t="shared" si="4"/>
        <v>114.41</v>
      </c>
      <c r="H41" s="45">
        <f t="shared" si="5"/>
        <v>1138.3800000000001</v>
      </c>
    </row>
    <row r="42" spans="1:8" ht="60">
      <c r="A42" s="41" t="s">
        <v>122</v>
      </c>
      <c r="B42" s="41" t="s">
        <v>123</v>
      </c>
      <c r="C42" s="58" t="s">
        <v>124</v>
      </c>
      <c r="D42" s="41" t="s">
        <v>26</v>
      </c>
      <c r="E42" s="43">
        <v>26.82</v>
      </c>
      <c r="F42" s="44">
        <v>210.66</v>
      </c>
      <c r="G42" s="44">
        <f t="shared" si="4"/>
        <v>262.77999999999997</v>
      </c>
      <c r="H42" s="45">
        <f t="shared" si="5"/>
        <v>7047.76</v>
      </c>
    </row>
    <row r="43" spans="1:8" ht="30">
      <c r="A43" s="41" t="s">
        <v>125</v>
      </c>
      <c r="B43" s="41" t="s">
        <v>126</v>
      </c>
      <c r="C43" s="58" t="s">
        <v>127</v>
      </c>
      <c r="D43" s="41" t="s">
        <v>106</v>
      </c>
      <c r="E43" s="43">
        <v>0.59</v>
      </c>
      <c r="F43" s="44">
        <v>3388.97</v>
      </c>
      <c r="G43" s="44">
        <f t="shared" si="4"/>
        <v>4227.3999999999996</v>
      </c>
      <c r="H43" s="45">
        <f t="shared" si="5"/>
        <v>2494.17</v>
      </c>
    </row>
    <row r="44" spans="1:8" ht="60">
      <c r="A44" s="41" t="s">
        <v>128</v>
      </c>
      <c r="B44" s="41" t="s">
        <v>129</v>
      </c>
      <c r="C44" s="58" t="s">
        <v>130</v>
      </c>
      <c r="D44" s="41" t="s">
        <v>26</v>
      </c>
      <c r="E44" s="43">
        <v>13.19</v>
      </c>
      <c r="F44" s="44">
        <v>10.87</v>
      </c>
      <c r="G44" s="44">
        <f t="shared" si="4"/>
        <v>13.56</v>
      </c>
      <c r="H44" s="45">
        <f t="shared" si="5"/>
        <v>178.86</v>
      </c>
    </row>
    <row r="45" spans="1:8" ht="60">
      <c r="A45" s="41" t="s">
        <v>131</v>
      </c>
      <c r="B45" s="41" t="s">
        <v>132</v>
      </c>
      <c r="C45" s="58" t="s">
        <v>133</v>
      </c>
      <c r="D45" s="41" t="s">
        <v>26</v>
      </c>
      <c r="E45" s="43">
        <v>63.19</v>
      </c>
      <c r="F45" s="44">
        <v>38.659999999999997</v>
      </c>
      <c r="G45" s="44">
        <f t="shared" si="4"/>
        <v>48.22</v>
      </c>
      <c r="H45" s="45">
        <f t="shared" si="5"/>
        <v>3047.02</v>
      </c>
    </row>
    <row r="46" spans="1:8" ht="45">
      <c r="A46" s="41" t="s">
        <v>134</v>
      </c>
      <c r="B46" s="41" t="s">
        <v>135</v>
      </c>
      <c r="C46" s="58" t="s">
        <v>136</v>
      </c>
      <c r="D46" s="41" t="s">
        <v>26</v>
      </c>
      <c r="E46" s="43">
        <v>9.9499999999999993</v>
      </c>
      <c r="F46" s="44">
        <v>57.45</v>
      </c>
      <c r="G46" s="44">
        <f t="shared" si="4"/>
        <v>71.66</v>
      </c>
      <c r="H46" s="45">
        <f t="shared" si="5"/>
        <v>713.02</v>
      </c>
    </row>
    <row r="47" spans="1:8" ht="75">
      <c r="A47" s="41" t="s">
        <v>137</v>
      </c>
      <c r="B47" s="41" t="s">
        <v>138</v>
      </c>
      <c r="C47" s="58" t="s">
        <v>139</v>
      </c>
      <c r="D47" s="41" t="s">
        <v>65</v>
      </c>
      <c r="E47" s="43">
        <v>8.82</v>
      </c>
      <c r="F47" s="44">
        <v>597.78</v>
      </c>
      <c r="G47" s="44">
        <f t="shared" si="4"/>
        <v>745.67</v>
      </c>
      <c r="H47" s="45">
        <f t="shared" si="5"/>
        <v>6576.81</v>
      </c>
    </row>
    <row r="48" spans="1:8" ht="45">
      <c r="A48" s="41" t="s">
        <v>140</v>
      </c>
      <c r="B48" s="41" t="s">
        <v>141</v>
      </c>
      <c r="C48" s="58" t="s">
        <v>142</v>
      </c>
      <c r="D48" s="41" t="s">
        <v>26</v>
      </c>
      <c r="E48" s="43">
        <v>8.82</v>
      </c>
      <c r="F48" s="44">
        <v>40.229999999999997</v>
      </c>
      <c r="G48" s="44">
        <f t="shared" si="4"/>
        <v>50.18</v>
      </c>
      <c r="H48" s="45">
        <f t="shared" si="5"/>
        <v>442.59</v>
      </c>
    </row>
    <row r="49" spans="1:8">
      <c r="A49" s="39" t="s">
        <v>143</v>
      </c>
      <c r="B49" s="39" t="s">
        <v>1</v>
      </c>
      <c r="C49" s="39" t="s">
        <v>144</v>
      </c>
      <c r="D49" s="39" t="s">
        <v>1</v>
      </c>
      <c r="E49" s="61"/>
      <c r="F49" s="39" t="s">
        <v>1</v>
      </c>
      <c r="G49" s="39" t="s">
        <v>1</v>
      </c>
      <c r="H49" s="40">
        <f>SUM(H50:H51)</f>
        <v>4289.96</v>
      </c>
    </row>
    <row r="50" spans="1:8" ht="60">
      <c r="A50" s="41" t="s">
        <v>145</v>
      </c>
      <c r="B50" s="41" t="s">
        <v>146</v>
      </c>
      <c r="C50" s="58" t="s">
        <v>147</v>
      </c>
      <c r="D50" s="41" t="s">
        <v>65</v>
      </c>
      <c r="E50" s="43">
        <v>27.5</v>
      </c>
      <c r="F50" s="44">
        <v>80.11</v>
      </c>
      <c r="G50" s="44">
        <f>ROUND(F50*(1+0.247399999999999),2)</f>
        <v>99.93</v>
      </c>
      <c r="H50" s="45">
        <f>ROUND(E50*G50,2)</f>
        <v>2748.08</v>
      </c>
    </row>
    <row r="51" spans="1:8" ht="45">
      <c r="A51" s="41" t="s">
        <v>148</v>
      </c>
      <c r="B51" s="41" t="s">
        <v>149</v>
      </c>
      <c r="C51" s="58" t="s">
        <v>150</v>
      </c>
      <c r="D51" s="41" t="s">
        <v>65</v>
      </c>
      <c r="E51" s="43">
        <v>12</v>
      </c>
      <c r="F51" s="44">
        <v>103.01</v>
      </c>
      <c r="G51" s="44">
        <f>ROUND(F51*(1+0.247399999999999),2)</f>
        <v>128.49</v>
      </c>
      <c r="H51" s="45">
        <f>ROUND(E51*G51,2)</f>
        <v>1541.88</v>
      </c>
    </row>
    <row r="52" spans="1:8">
      <c r="A52" s="39" t="s">
        <v>151</v>
      </c>
      <c r="B52" s="39" t="s">
        <v>1</v>
      </c>
      <c r="C52" s="39" t="s">
        <v>152</v>
      </c>
      <c r="D52" s="39" t="s">
        <v>1</v>
      </c>
      <c r="E52" s="61"/>
      <c r="F52" s="39" t="s">
        <v>1</v>
      </c>
      <c r="G52" s="39" t="s">
        <v>1</v>
      </c>
      <c r="H52" s="40">
        <f>SUM(H53:H55)</f>
        <v>15856.5</v>
      </c>
    </row>
    <row r="53" spans="1:8" ht="45">
      <c r="A53" s="41" t="s">
        <v>153</v>
      </c>
      <c r="B53" s="41" t="s">
        <v>154</v>
      </c>
      <c r="C53" s="58" t="s">
        <v>155</v>
      </c>
      <c r="D53" s="41" t="s">
        <v>40</v>
      </c>
      <c r="E53" s="43">
        <v>1</v>
      </c>
      <c r="F53" s="44">
        <v>1616.08</v>
      </c>
      <c r="G53" s="44">
        <f>ROUND(F53*(1+0.247399999999999),2)</f>
        <v>2015.9</v>
      </c>
      <c r="H53" s="45">
        <f>ROUND(E53*G53,2)</f>
        <v>2015.9</v>
      </c>
    </row>
    <row r="54" spans="1:8" ht="45">
      <c r="A54" s="41" t="s">
        <v>156</v>
      </c>
      <c r="B54" s="41" t="s">
        <v>157</v>
      </c>
      <c r="C54" s="58" t="s">
        <v>158</v>
      </c>
      <c r="D54" s="41" t="s">
        <v>40</v>
      </c>
      <c r="E54" s="43">
        <v>2</v>
      </c>
      <c r="F54" s="44">
        <v>2495.63</v>
      </c>
      <c r="G54" s="44">
        <f>ROUND(F54*(1+0.247399999999999),2)</f>
        <v>3113.05</v>
      </c>
      <c r="H54" s="45">
        <f>ROUND(E54*G54,2)</f>
        <v>6226.1</v>
      </c>
    </row>
    <row r="55" spans="1:8" ht="45">
      <c r="A55" s="41" t="s">
        <v>159</v>
      </c>
      <c r="B55" s="41" t="s">
        <v>160</v>
      </c>
      <c r="C55" s="58" t="s">
        <v>161</v>
      </c>
      <c r="D55" s="41" t="s">
        <v>40</v>
      </c>
      <c r="E55" s="43">
        <v>2</v>
      </c>
      <c r="F55" s="44">
        <v>3052.15</v>
      </c>
      <c r="G55" s="44">
        <f>ROUND(F55*(1+0.247399999999999),2)</f>
        <v>3807.25</v>
      </c>
      <c r="H55" s="45">
        <f>ROUND(E55*G55,2)</f>
        <v>7614.5</v>
      </c>
    </row>
    <row r="56" spans="1:8">
      <c r="A56" s="39" t="s">
        <v>162</v>
      </c>
      <c r="B56" s="39" t="s">
        <v>1</v>
      </c>
      <c r="C56" s="39" t="s">
        <v>163</v>
      </c>
      <c r="D56" s="39" t="s">
        <v>1</v>
      </c>
      <c r="E56" s="61"/>
      <c r="F56" s="39" t="s">
        <v>1</v>
      </c>
      <c r="G56" s="39" t="s">
        <v>1</v>
      </c>
      <c r="H56" s="40">
        <f>SUM(H57:H57)</f>
        <v>627.28</v>
      </c>
    </row>
    <row r="57" spans="1:8" ht="45">
      <c r="A57" s="41" t="s">
        <v>164</v>
      </c>
      <c r="B57" s="41" t="s">
        <v>165</v>
      </c>
      <c r="C57" s="58" t="s">
        <v>166</v>
      </c>
      <c r="D57" s="41" t="s">
        <v>40</v>
      </c>
      <c r="E57" s="43">
        <v>1</v>
      </c>
      <c r="F57" s="44">
        <v>502.87</v>
      </c>
      <c r="G57" s="44">
        <f>ROUND(F57*(1+0.247399999999999),2)</f>
        <v>627.28</v>
      </c>
      <c r="H57" s="45">
        <f>ROUND(E57*G57,2)</f>
        <v>627.28</v>
      </c>
    </row>
    <row r="58" spans="1:8">
      <c r="A58" s="39" t="s">
        <v>167</v>
      </c>
      <c r="B58" s="39" t="s">
        <v>1</v>
      </c>
      <c r="C58" s="39" t="s">
        <v>168</v>
      </c>
      <c r="D58" s="39" t="s">
        <v>1</v>
      </c>
      <c r="E58" s="61"/>
      <c r="F58" s="39" t="s">
        <v>1</v>
      </c>
      <c r="G58" s="39" t="s">
        <v>1</v>
      </c>
      <c r="H58" s="39" t="s">
        <v>1</v>
      </c>
    </row>
    <row r="59" spans="1:8">
      <c r="A59" s="39" t="s">
        <v>169</v>
      </c>
      <c r="B59" s="39" t="s">
        <v>1</v>
      </c>
      <c r="C59" s="39" t="s">
        <v>22</v>
      </c>
      <c r="D59" s="39" t="s">
        <v>1</v>
      </c>
      <c r="E59" s="61"/>
      <c r="F59" s="39" t="s">
        <v>1</v>
      </c>
      <c r="G59" s="39" t="s">
        <v>1</v>
      </c>
      <c r="H59" s="40">
        <f>SUM(H60:H63)</f>
        <v>350.56</v>
      </c>
    </row>
    <row r="60" spans="1:8" ht="60">
      <c r="A60" s="41" t="s">
        <v>170</v>
      </c>
      <c r="B60" s="41" t="s">
        <v>171</v>
      </c>
      <c r="C60" s="58" t="s">
        <v>172</v>
      </c>
      <c r="D60" s="41" t="s">
        <v>106</v>
      </c>
      <c r="E60" s="43">
        <v>0.66</v>
      </c>
      <c r="F60" s="44">
        <v>186.2</v>
      </c>
      <c r="G60" s="44">
        <f>ROUND(F60*(1+0.247399999999999),2)</f>
        <v>232.27</v>
      </c>
      <c r="H60" s="45">
        <f>ROUND(E60*G60,2)</f>
        <v>153.30000000000001</v>
      </c>
    </row>
    <row r="61" spans="1:8" ht="30">
      <c r="A61" s="41" t="s">
        <v>173</v>
      </c>
      <c r="B61" s="41" t="s">
        <v>114</v>
      </c>
      <c r="C61" s="58" t="s">
        <v>115</v>
      </c>
      <c r="D61" s="41" t="s">
        <v>106</v>
      </c>
      <c r="E61" s="43">
        <v>0.84</v>
      </c>
      <c r="F61" s="44">
        <v>84.9</v>
      </c>
      <c r="G61" s="44">
        <f>ROUND(F61*(1+0.247399999999999),2)</f>
        <v>105.9</v>
      </c>
      <c r="H61" s="45">
        <f>ROUND(E61*G61,2)</f>
        <v>88.96</v>
      </c>
    </row>
    <row r="62" spans="1:8" ht="60">
      <c r="A62" s="41" t="s">
        <v>174</v>
      </c>
      <c r="B62" s="41" t="s">
        <v>111</v>
      </c>
      <c r="C62" s="58" t="s">
        <v>112</v>
      </c>
      <c r="D62" s="41" t="s">
        <v>106</v>
      </c>
      <c r="E62" s="43">
        <v>0.14000000000000001</v>
      </c>
      <c r="F62" s="44">
        <v>276.67</v>
      </c>
      <c r="G62" s="44">
        <f>ROUND(F62*(1+0.247399999999999),2)</f>
        <v>345.12</v>
      </c>
      <c r="H62" s="45">
        <f>ROUND(E62*G62,2)</f>
        <v>48.32</v>
      </c>
    </row>
    <row r="63" spans="1:8" ht="30">
      <c r="A63" s="41" t="s">
        <v>175</v>
      </c>
      <c r="B63" s="41" t="s">
        <v>117</v>
      </c>
      <c r="C63" s="58" t="s">
        <v>118</v>
      </c>
      <c r="D63" s="41" t="s">
        <v>26</v>
      </c>
      <c r="E63" s="43">
        <v>1.68</v>
      </c>
      <c r="F63" s="44">
        <v>28.62</v>
      </c>
      <c r="G63" s="44">
        <f>ROUND(F63*(1+0.247399999999999),2)</f>
        <v>35.700000000000003</v>
      </c>
      <c r="H63" s="45">
        <f>ROUND(E63*G63,2)</f>
        <v>59.98</v>
      </c>
    </row>
    <row r="64" spans="1:8">
      <c r="A64" s="39" t="s">
        <v>176</v>
      </c>
      <c r="B64" s="39" t="s">
        <v>1</v>
      </c>
      <c r="C64" s="39" t="s">
        <v>177</v>
      </c>
      <c r="D64" s="39" t="s">
        <v>1</v>
      </c>
      <c r="E64" s="61"/>
      <c r="F64" s="39" t="s">
        <v>1</v>
      </c>
      <c r="G64" s="39" t="s">
        <v>1</v>
      </c>
      <c r="H64" s="40">
        <f>SUM(H65:H71)</f>
        <v>6616.54</v>
      </c>
    </row>
    <row r="65" spans="1:8" ht="60">
      <c r="A65" s="41" t="s">
        <v>178</v>
      </c>
      <c r="B65" s="41" t="s">
        <v>123</v>
      </c>
      <c r="C65" s="58" t="s">
        <v>124</v>
      </c>
      <c r="D65" s="41" t="s">
        <v>26</v>
      </c>
      <c r="E65" s="43">
        <v>1.6</v>
      </c>
      <c r="F65" s="44">
        <v>210.66</v>
      </c>
      <c r="G65" s="44">
        <f t="shared" ref="G65:G71" si="6">ROUND(F65*(1+0.247399999999999),2)</f>
        <v>262.77999999999997</v>
      </c>
      <c r="H65" s="45">
        <f t="shared" ref="H65:H71" si="7">ROUND(E65*G65,2)</f>
        <v>420.45</v>
      </c>
    </row>
    <row r="66" spans="1:8" ht="30">
      <c r="A66" s="41" t="s">
        <v>179</v>
      </c>
      <c r="B66" s="41" t="s">
        <v>180</v>
      </c>
      <c r="C66" s="58" t="s">
        <v>181</v>
      </c>
      <c r="D66" s="41" t="s">
        <v>182</v>
      </c>
      <c r="E66" s="43">
        <v>107.4</v>
      </c>
      <c r="F66" s="44">
        <v>13.85</v>
      </c>
      <c r="G66" s="44">
        <f t="shared" si="6"/>
        <v>17.28</v>
      </c>
      <c r="H66" s="45">
        <f t="shared" si="7"/>
        <v>1855.87</v>
      </c>
    </row>
    <row r="67" spans="1:8" ht="30">
      <c r="A67" s="41" t="s">
        <v>183</v>
      </c>
      <c r="B67" s="41" t="s">
        <v>184</v>
      </c>
      <c r="C67" s="58" t="s">
        <v>185</v>
      </c>
      <c r="D67" s="41" t="s">
        <v>182</v>
      </c>
      <c r="E67" s="43">
        <v>22.81</v>
      </c>
      <c r="F67" s="44">
        <v>14.61</v>
      </c>
      <c r="G67" s="44">
        <f t="shared" si="6"/>
        <v>18.22</v>
      </c>
      <c r="H67" s="45">
        <f t="shared" si="7"/>
        <v>415.6</v>
      </c>
    </row>
    <row r="68" spans="1:8" ht="30">
      <c r="A68" s="41" t="s">
        <v>186</v>
      </c>
      <c r="B68" s="41" t="s">
        <v>187</v>
      </c>
      <c r="C68" s="58" t="s">
        <v>188</v>
      </c>
      <c r="D68" s="41" t="s">
        <v>26</v>
      </c>
      <c r="E68" s="43">
        <v>6.73</v>
      </c>
      <c r="F68" s="44">
        <v>248.33</v>
      </c>
      <c r="G68" s="44">
        <f t="shared" si="6"/>
        <v>309.77</v>
      </c>
      <c r="H68" s="45">
        <f t="shared" si="7"/>
        <v>2084.75</v>
      </c>
    </row>
    <row r="69" spans="1:8" ht="30">
      <c r="A69" s="41" t="s">
        <v>189</v>
      </c>
      <c r="B69" s="41" t="s">
        <v>51</v>
      </c>
      <c r="C69" s="58" t="s">
        <v>52</v>
      </c>
      <c r="D69" s="41" t="s">
        <v>26</v>
      </c>
      <c r="E69" s="43">
        <v>13.46</v>
      </c>
      <c r="F69" s="44">
        <v>82.38</v>
      </c>
      <c r="G69" s="44">
        <f t="shared" si="6"/>
        <v>102.76</v>
      </c>
      <c r="H69" s="45">
        <f t="shared" si="7"/>
        <v>1383.15</v>
      </c>
    </row>
    <row r="70" spans="1:8" ht="45">
      <c r="A70" s="41" t="s">
        <v>190</v>
      </c>
      <c r="B70" s="41" t="s">
        <v>191</v>
      </c>
      <c r="C70" s="58" t="s">
        <v>192</v>
      </c>
      <c r="D70" s="41" t="s">
        <v>106</v>
      </c>
      <c r="E70" s="43">
        <v>0.14000000000000001</v>
      </c>
      <c r="F70" s="44">
        <v>110.24</v>
      </c>
      <c r="G70" s="44">
        <f t="shared" si="6"/>
        <v>137.51</v>
      </c>
      <c r="H70" s="45">
        <f t="shared" si="7"/>
        <v>19.25</v>
      </c>
    </row>
    <row r="71" spans="1:8" ht="30">
      <c r="A71" s="41" t="s">
        <v>193</v>
      </c>
      <c r="B71" s="41" t="s">
        <v>194</v>
      </c>
      <c r="C71" s="58" t="s">
        <v>195</v>
      </c>
      <c r="D71" s="41" t="s">
        <v>182</v>
      </c>
      <c r="E71" s="43">
        <v>25.2</v>
      </c>
      <c r="F71" s="44">
        <v>13.92</v>
      </c>
      <c r="G71" s="44">
        <f t="shared" si="6"/>
        <v>17.36</v>
      </c>
      <c r="H71" s="45">
        <f t="shared" si="7"/>
        <v>437.47</v>
      </c>
    </row>
    <row r="72" spans="1:8">
      <c r="A72" s="39" t="s">
        <v>196</v>
      </c>
      <c r="B72" s="39" t="s">
        <v>1</v>
      </c>
      <c r="C72" s="39" t="s">
        <v>197</v>
      </c>
      <c r="D72" s="39" t="s">
        <v>1</v>
      </c>
      <c r="E72" s="61"/>
      <c r="F72" s="39" t="s">
        <v>1</v>
      </c>
      <c r="G72" s="39" t="s">
        <v>1</v>
      </c>
      <c r="H72" s="40">
        <f>SUM(H73:H73)</f>
        <v>3079.92</v>
      </c>
    </row>
    <row r="73" spans="1:8" ht="45">
      <c r="A73" s="41" t="s">
        <v>198</v>
      </c>
      <c r="B73" s="41" t="s">
        <v>199</v>
      </c>
      <c r="C73" s="58" t="s">
        <v>200</v>
      </c>
      <c r="D73" s="41" t="s">
        <v>26</v>
      </c>
      <c r="E73" s="43">
        <v>32.409999999999997</v>
      </c>
      <c r="F73" s="44">
        <v>76.180000000000007</v>
      </c>
      <c r="G73" s="44">
        <f>ROUND(F73*(1+0.247399999999999),2)</f>
        <v>95.03</v>
      </c>
      <c r="H73" s="45">
        <f>ROUND(E73*G73,2)</f>
        <v>3079.92</v>
      </c>
    </row>
    <row r="74" spans="1:8">
      <c r="A74" s="39" t="s">
        <v>201</v>
      </c>
      <c r="B74" s="39" t="s">
        <v>1</v>
      </c>
      <c r="C74" s="39" t="s">
        <v>202</v>
      </c>
      <c r="D74" s="39" t="s">
        <v>1</v>
      </c>
      <c r="E74" s="61"/>
      <c r="F74" s="39" t="s">
        <v>1</v>
      </c>
      <c r="G74" s="39" t="s">
        <v>1</v>
      </c>
      <c r="H74" s="40">
        <f>SUM(H75:H77)</f>
        <v>1974.82</v>
      </c>
    </row>
    <row r="75" spans="1:8" ht="45">
      <c r="A75" s="41" t="s">
        <v>203</v>
      </c>
      <c r="B75" s="41" t="s">
        <v>204</v>
      </c>
      <c r="C75" s="58" t="s">
        <v>205</v>
      </c>
      <c r="D75" s="41" t="s">
        <v>106</v>
      </c>
      <c r="E75" s="43">
        <v>1.8</v>
      </c>
      <c r="F75" s="44">
        <v>832.31</v>
      </c>
      <c r="G75" s="44">
        <f>ROUND(F75*(1+0.247399999999999),2)</f>
        <v>1038.22</v>
      </c>
      <c r="H75" s="45">
        <f>ROUND(E75*G75,2)</f>
        <v>1868.8</v>
      </c>
    </row>
    <row r="76" spans="1:8" ht="60">
      <c r="A76" s="41" t="s">
        <v>206</v>
      </c>
      <c r="B76" s="41" t="s">
        <v>207</v>
      </c>
      <c r="C76" s="58" t="s">
        <v>208</v>
      </c>
      <c r="D76" s="41" t="s">
        <v>65</v>
      </c>
      <c r="E76" s="43">
        <v>2.93</v>
      </c>
      <c r="F76" s="44">
        <v>21.51</v>
      </c>
      <c r="G76" s="44">
        <f>ROUND(F76*(1+0.247399999999999),2)</f>
        <v>26.83</v>
      </c>
      <c r="H76" s="45">
        <f>ROUND(E76*G76,2)</f>
        <v>78.61</v>
      </c>
    </row>
    <row r="77" spans="1:8" ht="30">
      <c r="A77" s="41" t="s">
        <v>209</v>
      </c>
      <c r="B77" s="41" t="s">
        <v>210</v>
      </c>
      <c r="C77" s="58" t="s">
        <v>211</v>
      </c>
      <c r="D77" s="41" t="s">
        <v>182</v>
      </c>
      <c r="E77" s="43">
        <v>1.58</v>
      </c>
      <c r="F77" s="44">
        <v>13.91</v>
      </c>
      <c r="G77" s="44">
        <f>ROUND(F77*(1+0.247399999999999),2)</f>
        <v>17.350000000000001</v>
      </c>
      <c r="H77" s="45">
        <f>ROUND(E77*G77,2)</f>
        <v>27.41</v>
      </c>
    </row>
    <row r="78" spans="1:8">
      <c r="A78" s="39" t="s">
        <v>212</v>
      </c>
      <c r="B78" s="39" t="s">
        <v>1</v>
      </c>
      <c r="C78" s="39" t="s">
        <v>213</v>
      </c>
      <c r="D78" s="39" t="s">
        <v>1</v>
      </c>
      <c r="E78" s="61"/>
      <c r="F78" s="39" t="s">
        <v>1</v>
      </c>
      <c r="G78" s="39" t="s">
        <v>1</v>
      </c>
      <c r="H78" s="40">
        <f>SUM(H79:H88)</f>
        <v>7673.97</v>
      </c>
    </row>
    <row r="79" spans="1:8" ht="60">
      <c r="A79" s="41" t="s">
        <v>214</v>
      </c>
      <c r="B79" s="41" t="s">
        <v>129</v>
      </c>
      <c r="C79" s="58" t="s">
        <v>130</v>
      </c>
      <c r="D79" s="41" t="s">
        <v>26</v>
      </c>
      <c r="E79" s="43">
        <v>64.819999999999993</v>
      </c>
      <c r="F79" s="44">
        <v>10.87</v>
      </c>
      <c r="G79" s="44">
        <f t="shared" ref="G79:G88" si="8">ROUND(F79*(1+0.247399999999999),2)</f>
        <v>13.56</v>
      </c>
      <c r="H79" s="45">
        <f t="shared" ref="H79:H88" si="9">ROUND(E79*G79,2)</f>
        <v>878.96</v>
      </c>
    </row>
    <row r="80" spans="1:8" ht="45">
      <c r="A80" s="41" t="s">
        <v>215</v>
      </c>
      <c r="B80" s="41" t="s">
        <v>216</v>
      </c>
      <c r="C80" s="58" t="s">
        <v>217</v>
      </c>
      <c r="D80" s="41" t="s">
        <v>26</v>
      </c>
      <c r="E80" s="43">
        <v>64.819999999999993</v>
      </c>
      <c r="F80" s="44">
        <v>37.979999999999997</v>
      </c>
      <c r="G80" s="44">
        <f t="shared" si="8"/>
        <v>47.38</v>
      </c>
      <c r="H80" s="45">
        <f t="shared" si="9"/>
        <v>3071.17</v>
      </c>
    </row>
    <row r="81" spans="1:8" ht="45">
      <c r="A81" s="41" t="s">
        <v>218</v>
      </c>
      <c r="B81" s="41" t="s">
        <v>219</v>
      </c>
      <c r="C81" s="58" t="s">
        <v>220</v>
      </c>
      <c r="D81" s="41" t="s">
        <v>26</v>
      </c>
      <c r="E81" s="43">
        <v>3.27</v>
      </c>
      <c r="F81" s="44">
        <v>42.32</v>
      </c>
      <c r="G81" s="44">
        <f t="shared" si="8"/>
        <v>52.79</v>
      </c>
      <c r="H81" s="45">
        <f t="shared" si="9"/>
        <v>172.62</v>
      </c>
    </row>
    <row r="82" spans="1:8" ht="45">
      <c r="A82" s="41" t="s">
        <v>221</v>
      </c>
      <c r="B82" s="41" t="s">
        <v>120</v>
      </c>
      <c r="C82" s="58" t="s">
        <v>121</v>
      </c>
      <c r="D82" s="41" t="s">
        <v>26</v>
      </c>
      <c r="E82" s="43">
        <v>3.27</v>
      </c>
      <c r="F82" s="44">
        <v>91.72</v>
      </c>
      <c r="G82" s="44">
        <f t="shared" si="8"/>
        <v>114.41</v>
      </c>
      <c r="H82" s="45">
        <f t="shared" si="9"/>
        <v>374.12</v>
      </c>
    </row>
    <row r="83" spans="1:8" ht="75">
      <c r="A83" s="41" t="s">
        <v>222</v>
      </c>
      <c r="B83" s="41" t="s">
        <v>223</v>
      </c>
      <c r="C83" s="58" t="s">
        <v>224</v>
      </c>
      <c r="D83" s="41" t="s">
        <v>26</v>
      </c>
      <c r="E83" s="43">
        <v>3.27</v>
      </c>
      <c r="F83" s="44">
        <v>87.7</v>
      </c>
      <c r="G83" s="44">
        <f t="shared" si="8"/>
        <v>109.4</v>
      </c>
      <c r="H83" s="45">
        <f t="shared" si="9"/>
        <v>357.74</v>
      </c>
    </row>
    <row r="84" spans="1:8" ht="75">
      <c r="A84" s="41" t="s">
        <v>225</v>
      </c>
      <c r="B84" s="41" t="s">
        <v>226</v>
      </c>
      <c r="C84" s="58" t="s">
        <v>227</v>
      </c>
      <c r="D84" s="41" t="s">
        <v>26</v>
      </c>
      <c r="E84" s="43">
        <v>20.55</v>
      </c>
      <c r="F84" s="44">
        <v>82.18</v>
      </c>
      <c r="G84" s="44">
        <f t="shared" si="8"/>
        <v>102.51</v>
      </c>
      <c r="H84" s="45">
        <f t="shared" si="9"/>
        <v>2106.58</v>
      </c>
    </row>
    <row r="85" spans="1:8" ht="45">
      <c r="A85" s="41" t="s">
        <v>228</v>
      </c>
      <c r="B85" s="41" t="s">
        <v>229</v>
      </c>
      <c r="C85" s="58" t="s">
        <v>230</v>
      </c>
      <c r="D85" s="41" t="s">
        <v>26</v>
      </c>
      <c r="E85" s="43">
        <v>4.3899999999999997</v>
      </c>
      <c r="F85" s="44">
        <v>12.2</v>
      </c>
      <c r="G85" s="44">
        <f t="shared" si="8"/>
        <v>15.22</v>
      </c>
      <c r="H85" s="45">
        <f t="shared" si="9"/>
        <v>66.819999999999993</v>
      </c>
    </row>
    <row r="86" spans="1:8" ht="45">
      <c r="A86" s="41" t="s">
        <v>231</v>
      </c>
      <c r="B86" s="41" t="s">
        <v>232</v>
      </c>
      <c r="C86" s="58" t="s">
        <v>233</v>
      </c>
      <c r="D86" s="41" t="s">
        <v>26</v>
      </c>
      <c r="E86" s="43">
        <v>0.66</v>
      </c>
      <c r="F86" s="44">
        <v>314.58999999999997</v>
      </c>
      <c r="G86" s="44">
        <f t="shared" si="8"/>
        <v>392.42</v>
      </c>
      <c r="H86" s="45">
        <f t="shared" si="9"/>
        <v>259</v>
      </c>
    </row>
    <row r="87" spans="1:8" ht="60">
      <c r="A87" s="41" t="s">
        <v>234</v>
      </c>
      <c r="B87" s="41" t="s">
        <v>235</v>
      </c>
      <c r="C87" s="58" t="s">
        <v>236</v>
      </c>
      <c r="D87" s="41" t="s">
        <v>26</v>
      </c>
      <c r="E87" s="43">
        <v>5.51</v>
      </c>
      <c r="F87" s="44">
        <v>41.16</v>
      </c>
      <c r="G87" s="44">
        <f t="shared" si="8"/>
        <v>51.34</v>
      </c>
      <c r="H87" s="45">
        <f t="shared" si="9"/>
        <v>282.88</v>
      </c>
    </row>
    <row r="88" spans="1:8" ht="45">
      <c r="A88" s="41" t="s">
        <v>237</v>
      </c>
      <c r="B88" s="41" t="s">
        <v>238</v>
      </c>
      <c r="C88" s="58" t="s">
        <v>239</v>
      </c>
      <c r="D88" s="41" t="s">
        <v>26</v>
      </c>
      <c r="E88" s="43">
        <v>5.51</v>
      </c>
      <c r="F88" s="44">
        <v>15.14</v>
      </c>
      <c r="G88" s="44">
        <f t="shared" si="8"/>
        <v>18.89</v>
      </c>
      <c r="H88" s="45">
        <f t="shared" si="9"/>
        <v>104.08</v>
      </c>
    </row>
    <row r="89" spans="1:8">
      <c r="A89" s="39" t="s">
        <v>240</v>
      </c>
      <c r="B89" s="39" t="s">
        <v>1</v>
      </c>
      <c r="C89" s="39" t="s">
        <v>241</v>
      </c>
      <c r="D89" s="39" t="s">
        <v>1</v>
      </c>
      <c r="E89" s="61"/>
      <c r="F89" s="39" t="s">
        <v>1</v>
      </c>
      <c r="G89" s="39" t="s">
        <v>1</v>
      </c>
      <c r="H89" s="40">
        <f>SUM(H90:H101)</f>
        <v>6569.83</v>
      </c>
    </row>
    <row r="90" spans="1:8" ht="45">
      <c r="A90" s="41" t="s">
        <v>242</v>
      </c>
      <c r="B90" s="41" t="s">
        <v>243</v>
      </c>
      <c r="C90" s="58" t="s">
        <v>244</v>
      </c>
      <c r="D90" s="41" t="s">
        <v>40</v>
      </c>
      <c r="E90" s="43">
        <v>1</v>
      </c>
      <c r="F90" s="44">
        <v>76.09</v>
      </c>
      <c r="G90" s="44">
        <f t="shared" ref="G90:G101" si="10">ROUND(F90*(1+0.247399999999999),2)</f>
        <v>94.91</v>
      </c>
      <c r="H90" s="45">
        <f t="shared" ref="H90:H101" si="11">ROUND(E90*G90,2)</f>
        <v>94.91</v>
      </c>
    </row>
    <row r="91" spans="1:8" ht="60">
      <c r="A91" s="41" t="s">
        <v>245</v>
      </c>
      <c r="B91" s="41" t="s">
        <v>246</v>
      </c>
      <c r="C91" s="58" t="s">
        <v>247</v>
      </c>
      <c r="D91" s="41" t="s">
        <v>40</v>
      </c>
      <c r="E91" s="43">
        <v>1</v>
      </c>
      <c r="F91" s="44">
        <v>65.31</v>
      </c>
      <c r="G91" s="44">
        <f t="shared" si="10"/>
        <v>81.47</v>
      </c>
      <c r="H91" s="45">
        <f t="shared" si="11"/>
        <v>81.47</v>
      </c>
    </row>
    <row r="92" spans="1:8" ht="45">
      <c r="A92" s="41" t="s">
        <v>248</v>
      </c>
      <c r="B92" s="41" t="s">
        <v>249</v>
      </c>
      <c r="C92" s="58" t="s">
        <v>250</v>
      </c>
      <c r="D92" s="41" t="s">
        <v>40</v>
      </c>
      <c r="E92" s="43">
        <v>1</v>
      </c>
      <c r="F92" s="44">
        <v>76.349999999999994</v>
      </c>
      <c r="G92" s="44">
        <f t="shared" si="10"/>
        <v>95.24</v>
      </c>
      <c r="H92" s="45">
        <f t="shared" si="11"/>
        <v>95.24</v>
      </c>
    </row>
    <row r="93" spans="1:8" ht="75">
      <c r="A93" s="41" t="s">
        <v>251</v>
      </c>
      <c r="B93" s="41" t="s">
        <v>252</v>
      </c>
      <c r="C93" s="58" t="s">
        <v>253</v>
      </c>
      <c r="D93" s="41" t="s">
        <v>26</v>
      </c>
      <c r="E93" s="43">
        <v>1.89</v>
      </c>
      <c r="F93" s="44">
        <v>437.69</v>
      </c>
      <c r="G93" s="44">
        <f t="shared" si="10"/>
        <v>545.97</v>
      </c>
      <c r="H93" s="45">
        <f t="shared" si="11"/>
        <v>1031.8800000000001</v>
      </c>
    </row>
    <row r="94" spans="1:8" ht="75">
      <c r="A94" s="41" t="s">
        <v>254</v>
      </c>
      <c r="B94" s="41" t="s">
        <v>255</v>
      </c>
      <c r="C94" s="58" t="s">
        <v>256</v>
      </c>
      <c r="D94" s="41" t="s">
        <v>257</v>
      </c>
      <c r="E94" s="43">
        <v>1</v>
      </c>
      <c r="F94" s="44">
        <v>60.2</v>
      </c>
      <c r="G94" s="44">
        <f t="shared" si="10"/>
        <v>75.09</v>
      </c>
      <c r="H94" s="45">
        <f t="shared" si="11"/>
        <v>75.09</v>
      </c>
    </row>
    <row r="95" spans="1:8" ht="45">
      <c r="A95" s="41" t="s">
        <v>258</v>
      </c>
      <c r="B95" s="41" t="s">
        <v>259</v>
      </c>
      <c r="C95" s="58" t="s">
        <v>260</v>
      </c>
      <c r="D95" s="41" t="s">
        <v>40</v>
      </c>
      <c r="E95" s="43">
        <v>3</v>
      </c>
      <c r="F95" s="44">
        <v>26.52</v>
      </c>
      <c r="G95" s="44">
        <f t="shared" si="10"/>
        <v>33.08</v>
      </c>
      <c r="H95" s="45">
        <f t="shared" si="11"/>
        <v>99.24</v>
      </c>
    </row>
    <row r="96" spans="1:8" ht="30">
      <c r="A96" s="41" t="s">
        <v>261</v>
      </c>
      <c r="B96" s="41" t="s">
        <v>262</v>
      </c>
      <c r="C96" s="58" t="s">
        <v>263</v>
      </c>
      <c r="D96" s="41" t="s">
        <v>26</v>
      </c>
      <c r="E96" s="43">
        <v>1.73</v>
      </c>
      <c r="F96" s="44">
        <v>484.75</v>
      </c>
      <c r="G96" s="44">
        <f t="shared" si="10"/>
        <v>604.67999999999995</v>
      </c>
      <c r="H96" s="45">
        <f t="shared" si="11"/>
        <v>1046.0999999999999</v>
      </c>
    </row>
    <row r="97" spans="1:8" ht="60">
      <c r="A97" s="41" t="s">
        <v>264</v>
      </c>
      <c r="B97" s="41" t="s">
        <v>265</v>
      </c>
      <c r="C97" s="58" t="s">
        <v>266</v>
      </c>
      <c r="D97" s="41" t="s">
        <v>26</v>
      </c>
      <c r="E97" s="43">
        <v>0.87</v>
      </c>
      <c r="F97" s="44">
        <v>189.93</v>
      </c>
      <c r="G97" s="44">
        <f t="shared" si="10"/>
        <v>236.92</v>
      </c>
      <c r="H97" s="45">
        <f t="shared" si="11"/>
        <v>206.12</v>
      </c>
    </row>
    <row r="98" spans="1:8" ht="45">
      <c r="A98" s="41" t="s">
        <v>267</v>
      </c>
      <c r="B98" s="41" t="s">
        <v>268</v>
      </c>
      <c r="C98" s="58" t="s">
        <v>269</v>
      </c>
      <c r="D98" s="41" t="s">
        <v>26</v>
      </c>
      <c r="E98" s="43">
        <v>0.87</v>
      </c>
      <c r="F98" s="44">
        <v>467.16</v>
      </c>
      <c r="G98" s="44">
        <f t="shared" si="10"/>
        <v>582.74</v>
      </c>
      <c r="H98" s="45">
        <f t="shared" si="11"/>
        <v>506.98</v>
      </c>
    </row>
    <row r="99" spans="1:8" ht="30">
      <c r="A99" s="41" t="s">
        <v>270</v>
      </c>
      <c r="B99" s="41" t="s">
        <v>271</v>
      </c>
      <c r="C99" s="58" t="s">
        <v>272</v>
      </c>
      <c r="D99" s="41" t="s">
        <v>26</v>
      </c>
      <c r="E99" s="43">
        <v>1.89</v>
      </c>
      <c r="F99" s="44">
        <v>1149.48</v>
      </c>
      <c r="G99" s="44">
        <f t="shared" si="10"/>
        <v>1433.86</v>
      </c>
      <c r="H99" s="45">
        <f t="shared" si="11"/>
        <v>2710</v>
      </c>
    </row>
    <row r="100" spans="1:8" ht="60">
      <c r="A100" s="41" t="s">
        <v>273</v>
      </c>
      <c r="B100" s="41" t="s">
        <v>274</v>
      </c>
      <c r="C100" s="58" t="s">
        <v>275</v>
      </c>
      <c r="D100" s="41" t="s">
        <v>40</v>
      </c>
      <c r="E100" s="43">
        <v>2</v>
      </c>
      <c r="F100" s="44">
        <v>156.69</v>
      </c>
      <c r="G100" s="44">
        <f t="shared" si="10"/>
        <v>195.46</v>
      </c>
      <c r="H100" s="45">
        <f t="shared" si="11"/>
        <v>390.92</v>
      </c>
    </row>
    <row r="101" spans="1:8" ht="60">
      <c r="A101" s="41" t="s">
        <v>276</v>
      </c>
      <c r="B101" s="41" t="s">
        <v>277</v>
      </c>
      <c r="C101" s="58" t="s">
        <v>278</v>
      </c>
      <c r="D101" s="41" t="s">
        <v>40</v>
      </c>
      <c r="E101" s="43">
        <v>1</v>
      </c>
      <c r="F101" s="44">
        <v>185.89</v>
      </c>
      <c r="G101" s="44">
        <f t="shared" si="10"/>
        <v>231.88</v>
      </c>
      <c r="H101" s="45">
        <f t="shared" si="11"/>
        <v>231.88</v>
      </c>
    </row>
    <row r="102" spans="1:8">
      <c r="A102" s="39" t="s">
        <v>279</v>
      </c>
      <c r="B102" s="39" t="s">
        <v>1</v>
      </c>
      <c r="C102" s="39" t="s">
        <v>280</v>
      </c>
      <c r="D102" s="39" t="s">
        <v>1</v>
      </c>
      <c r="E102" s="61"/>
      <c r="F102" s="39" t="s">
        <v>1</v>
      </c>
      <c r="G102" s="39" t="s">
        <v>1</v>
      </c>
      <c r="H102" s="40">
        <f>SUM(H103:H123)</f>
        <v>8871.9</v>
      </c>
    </row>
    <row r="103" spans="1:8" ht="90">
      <c r="A103" s="41" t="s">
        <v>281</v>
      </c>
      <c r="B103" s="41" t="s">
        <v>282</v>
      </c>
      <c r="C103" s="58" t="s">
        <v>283</v>
      </c>
      <c r="D103" s="41" t="s">
        <v>40</v>
      </c>
      <c r="E103" s="43">
        <v>1</v>
      </c>
      <c r="F103" s="44">
        <v>261.10000000000002</v>
      </c>
      <c r="G103" s="44">
        <f t="shared" ref="G103:G123" si="12">ROUND(F103*(1+0.247399999999999),2)</f>
        <v>325.7</v>
      </c>
      <c r="H103" s="45">
        <f t="shared" ref="H103:H123" si="13">ROUND(E103*G103,2)</f>
        <v>325.7</v>
      </c>
    </row>
    <row r="104" spans="1:8" ht="45">
      <c r="A104" s="41" t="s">
        <v>284</v>
      </c>
      <c r="B104" s="41" t="s">
        <v>285</v>
      </c>
      <c r="C104" s="58" t="s">
        <v>286</v>
      </c>
      <c r="D104" s="41" t="s">
        <v>65</v>
      </c>
      <c r="E104" s="43">
        <v>20</v>
      </c>
      <c r="F104" s="44">
        <v>43.16</v>
      </c>
      <c r="G104" s="44">
        <f t="shared" si="12"/>
        <v>53.84</v>
      </c>
      <c r="H104" s="45">
        <f t="shared" si="13"/>
        <v>1076.8</v>
      </c>
    </row>
    <row r="105" spans="1:8" ht="75">
      <c r="A105" s="41" t="s">
        <v>287</v>
      </c>
      <c r="B105" s="41" t="s">
        <v>288</v>
      </c>
      <c r="C105" s="58" t="s">
        <v>289</v>
      </c>
      <c r="D105" s="41" t="s">
        <v>40</v>
      </c>
      <c r="E105" s="43">
        <v>1</v>
      </c>
      <c r="F105" s="44">
        <v>363.1</v>
      </c>
      <c r="G105" s="44">
        <f t="shared" si="12"/>
        <v>452.93</v>
      </c>
      <c r="H105" s="45">
        <f t="shared" si="13"/>
        <v>452.93</v>
      </c>
    </row>
    <row r="106" spans="1:8" ht="75">
      <c r="A106" s="41" t="s">
        <v>290</v>
      </c>
      <c r="B106" s="41" t="s">
        <v>291</v>
      </c>
      <c r="C106" s="58" t="s">
        <v>292</v>
      </c>
      <c r="D106" s="41" t="s">
        <v>40</v>
      </c>
      <c r="E106" s="43">
        <v>1</v>
      </c>
      <c r="F106" s="44">
        <v>759.24</v>
      </c>
      <c r="G106" s="44">
        <f t="shared" si="12"/>
        <v>947.08</v>
      </c>
      <c r="H106" s="45">
        <f t="shared" si="13"/>
        <v>947.08</v>
      </c>
    </row>
    <row r="107" spans="1:8" ht="30">
      <c r="A107" s="41" t="s">
        <v>293</v>
      </c>
      <c r="B107" s="41" t="s">
        <v>294</v>
      </c>
      <c r="C107" s="58" t="s">
        <v>295</v>
      </c>
      <c r="D107" s="41" t="s">
        <v>40</v>
      </c>
      <c r="E107" s="43">
        <v>1</v>
      </c>
      <c r="F107" s="44">
        <v>80.349999999999994</v>
      </c>
      <c r="G107" s="44">
        <f t="shared" si="12"/>
        <v>100.23</v>
      </c>
      <c r="H107" s="45">
        <f t="shared" si="13"/>
        <v>100.23</v>
      </c>
    </row>
    <row r="108" spans="1:8" ht="75">
      <c r="A108" s="41" t="s">
        <v>296</v>
      </c>
      <c r="B108" s="41" t="s">
        <v>297</v>
      </c>
      <c r="C108" s="58" t="s">
        <v>298</v>
      </c>
      <c r="D108" s="41" t="s">
        <v>40</v>
      </c>
      <c r="E108" s="43">
        <v>1</v>
      </c>
      <c r="F108" s="44">
        <v>465.51</v>
      </c>
      <c r="G108" s="44">
        <f t="shared" si="12"/>
        <v>580.67999999999995</v>
      </c>
      <c r="H108" s="45">
        <f t="shared" si="13"/>
        <v>580.67999999999995</v>
      </c>
    </row>
    <row r="109" spans="1:8" ht="60">
      <c r="A109" s="41" t="s">
        <v>299</v>
      </c>
      <c r="B109" s="41" t="s">
        <v>300</v>
      </c>
      <c r="C109" s="58" t="s">
        <v>301</v>
      </c>
      <c r="D109" s="41" t="s">
        <v>40</v>
      </c>
      <c r="E109" s="43">
        <v>1</v>
      </c>
      <c r="F109" s="44">
        <v>143.66999999999999</v>
      </c>
      <c r="G109" s="44">
        <f t="shared" si="12"/>
        <v>179.21</v>
      </c>
      <c r="H109" s="45">
        <f t="shared" si="13"/>
        <v>179.21</v>
      </c>
    </row>
    <row r="110" spans="1:8" ht="60">
      <c r="A110" s="41" t="s">
        <v>302</v>
      </c>
      <c r="B110" s="41" t="s">
        <v>303</v>
      </c>
      <c r="C110" s="58" t="s">
        <v>304</v>
      </c>
      <c r="D110" s="41" t="s">
        <v>40</v>
      </c>
      <c r="E110" s="43">
        <v>1</v>
      </c>
      <c r="F110" s="44">
        <v>578.58000000000004</v>
      </c>
      <c r="G110" s="44">
        <f t="shared" si="12"/>
        <v>721.72</v>
      </c>
      <c r="H110" s="45">
        <f t="shared" si="13"/>
        <v>721.72</v>
      </c>
    </row>
    <row r="111" spans="1:8" ht="45">
      <c r="A111" s="41" t="s">
        <v>305</v>
      </c>
      <c r="B111" s="41" t="s">
        <v>306</v>
      </c>
      <c r="C111" s="58" t="s">
        <v>307</v>
      </c>
      <c r="D111" s="41" t="s">
        <v>40</v>
      </c>
      <c r="E111" s="43">
        <v>1</v>
      </c>
      <c r="F111" s="44">
        <v>44.86</v>
      </c>
      <c r="G111" s="44">
        <f t="shared" si="12"/>
        <v>55.96</v>
      </c>
      <c r="H111" s="45">
        <f t="shared" si="13"/>
        <v>55.96</v>
      </c>
    </row>
    <row r="112" spans="1:8" ht="30">
      <c r="A112" s="41" t="s">
        <v>308</v>
      </c>
      <c r="B112" s="41" t="s">
        <v>114</v>
      </c>
      <c r="C112" s="58" t="s">
        <v>115</v>
      </c>
      <c r="D112" s="41" t="s">
        <v>106</v>
      </c>
      <c r="E112" s="43">
        <v>1.8</v>
      </c>
      <c r="F112" s="44">
        <v>84.9</v>
      </c>
      <c r="G112" s="44">
        <f t="shared" si="12"/>
        <v>105.9</v>
      </c>
      <c r="H112" s="45">
        <f t="shared" si="13"/>
        <v>190.62</v>
      </c>
    </row>
    <row r="113" spans="1:8" ht="30">
      <c r="A113" s="41" t="s">
        <v>309</v>
      </c>
      <c r="B113" s="41" t="s">
        <v>310</v>
      </c>
      <c r="C113" s="58" t="s">
        <v>311</v>
      </c>
      <c r="D113" s="41" t="s">
        <v>106</v>
      </c>
      <c r="E113" s="43">
        <v>1.8</v>
      </c>
      <c r="F113" s="44">
        <v>84.9</v>
      </c>
      <c r="G113" s="44">
        <f t="shared" si="12"/>
        <v>105.9</v>
      </c>
      <c r="H113" s="45">
        <f t="shared" si="13"/>
        <v>190.62</v>
      </c>
    </row>
    <row r="114" spans="1:8" ht="45">
      <c r="A114" s="41" t="s">
        <v>312</v>
      </c>
      <c r="B114" s="41" t="s">
        <v>313</v>
      </c>
      <c r="C114" s="58" t="s">
        <v>314</v>
      </c>
      <c r="D114" s="41" t="s">
        <v>40</v>
      </c>
      <c r="E114" s="43">
        <v>1</v>
      </c>
      <c r="F114" s="44">
        <v>131.13999999999999</v>
      </c>
      <c r="G114" s="44">
        <f t="shared" si="12"/>
        <v>163.58000000000001</v>
      </c>
      <c r="H114" s="45">
        <f t="shared" si="13"/>
        <v>163.58000000000001</v>
      </c>
    </row>
    <row r="115" spans="1:8" ht="45">
      <c r="A115" s="41" t="s">
        <v>315</v>
      </c>
      <c r="B115" s="41" t="s">
        <v>316</v>
      </c>
      <c r="C115" s="58" t="s">
        <v>317</v>
      </c>
      <c r="D115" s="41" t="s">
        <v>65</v>
      </c>
      <c r="E115" s="43">
        <v>50</v>
      </c>
      <c r="F115" s="44">
        <v>27.13</v>
      </c>
      <c r="G115" s="44">
        <f t="shared" si="12"/>
        <v>33.840000000000003</v>
      </c>
      <c r="H115" s="45">
        <f t="shared" si="13"/>
        <v>1692</v>
      </c>
    </row>
    <row r="116" spans="1:8" ht="60">
      <c r="A116" s="41" t="s">
        <v>318</v>
      </c>
      <c r="B116" s="41" t="s">
        <v>319</v>
      </c>
      <c r="C116" s="58" t="s">
        <v>320</v>
      </c>
      <c r="D116" s="41" t="s">
        <v>40</v>
      </c>
      <c r="E116" s="43">
        <v>1</v>
      </c>
      <c r="F116" s="44">
        <v>758.93</v>
      </c>
      <c r="G116" s="44">
        <f t="shared" si="12"/>
        <v>946.69</v>
      </c>
      <c r="H116" s="45">
        <f t="shared" si="13"/>
        <v>946.69</v>
      </c>
    </row>
    <row r="117" spans="1:8" ht="45">
      <c r="A117" s="41" t="s">
        <v>321</v>
      </c>
      <c r="B117" s="41" t="s">
        <v>322</v>
      </c>
      <c r="C117" s="58" t="s">
        <v>323</v>
      </c>
      <c r="D117" s="41" t="s">
        <v>40</v>
      </c>
      <c r="E117" s="43">
        <v>1</v>
      </c>
      <c r="F117" s="44">
        <v>158.09</v>
      </c>
      <c r="G117" s="44">
        <f t="shared" si="12"/>
        <v>197.2</v>
      </c>
      <c r="H117" s="45">
        <f t="shared" si="13"/>
        <v>197.2</v>
      </c>
    </row>
    <row r="118" spans="1:8" ht="90">
      <c r="A118" s="41" t="s">
        <v>324</v>
      </c>
      <c r="B118" s="41" t="s">
        <v>325</v>
      </c>
      <c r="C118" s="58" t="s">
        <v>326</v>
      </c>
      <c r="D118" s="41" t="s">
        <v>40</v>
      </c>
      <c r="E118" s="43">
        <v>3</v>
      </c>
      <c r="F118" s="44">
        <v>160.6</v>
      </c>
      <c r="G118" s="44">
        <f t="shared" si="12"/>
        <v>200.33</v>
      </c>
      <c r="H118" s="45">
        <f t="shared" si="13"/>
        <v>600.99</v>
      </c>
    </row>
    <row r="119" spans="1:8" ht="45">
      <c r="A119" s="41" t="s">
        <v>327</v>
      </c>
      <c r="B119" s="41" t="s">
        <v>316</v>
      </c>
      <c r="C119" s="58" t="s">
        <v>317</v>
      </c>
      <c r="D119" s="41" t="s">
        <v>65</v>
      </c>
      <c r="E119" s="43">
        <v>3</v>
      </c>
      <c r="F119" s="44">
        <v>27.13</v>
      </c>
      <c r="G119" s="44">
        <f t="shared" si="12"/>
        <v>33.840000000000003</v>
      </c>
      <c r="H119" s="45">
        <f t="shared" si="13"/>
        <v>101.52</v>
      </c>
    </row>
    <row r="120" spans="1:8" ht="60">
      <c r="A120" s="41" t="s">
        <v>328</v>
      </c>
      <c r="B120" s="41" t="s">
        <v>329</v>
      </c>
      <c r="C120" s="58" t="s">
        <v>330</v>
      </c>
      <c r="D120" s="41" t="s">
        <v>40</v>
      </c>
      <c r="E120" s="43">
        <v>1</v>
      </c>
      <c r="F120" s="44">
        <v>22.05</v>
      </c>
      <c r="G120" s="44">
        <f t="shared" si="12"/>
        <v>27.51</v>
      </c>
      <c r="H120" s="45">
        <f t="shared" si="13"/>
        <v>27.51</v>
      </c>
    </row>
    <row r="121" spans="1:8" ht="45">
      <c r="A121" s="41" t="s">
        <v>331</v>
      </c>
      <c r="B121" s="41" t="s">
        <v>332</v>
      </c>
      <c r="C121" s="58" t="s">
        <v>333</v>
      </c>
      <c r="D121" s="41" t="s">
        <v>40</v>
      </c>
      <c r="E121" s="43">
        <v>1</v>
      </c>
      <c r="F121" s="44">
        <v>67.06</v>
      </c>
      <c r="G121" s="44">
        <f t="shared" si="12"/>
        <v>83.65</v>
      </c>
      <c r="H121" s="45">
        <f t="shared" si="13"/>
        <v>83.65</v>
      </c>
    </row>
    <row r="122" spans="1:8" ht="45">
      <c r="A122" s="41" t="s">
        <v>334</v>
      </c>
      <c r="B122" s="41" t="s">
        <v>335</v>
      </c>
      <c r="C122" s="58" t="s">
        <v>336</v>
      </c>
      <c r="D122" s="41" t="s">
        <v>40</v>
      </c>
      <c r="E122" s="43">
        <v>1</v>
      </c>
      <c r="F122" s="44">
        <v>15.96</v>
      </c>
      <c r="G122" s="44">
        <f t="shared" si="12"/>
        <v>19.91</v>
      </c>
      <c r="H122" s="45">
        <f t="shared" si="13"/>
        <v>19.91</v>
      </c>
    </row>
    <row r="123" spans="1:8" ht="45">
      <c r="A123" s="41" t="s">
        <v>337</v>
      </c>
      <c r="B123" s="41" t="s">
        <v>338</v>
      </c>
      <c r="C123" s="58" t="s">
        <v>339</v>
      </c>
      <c r="D123" s="41" t="s">
        <v>65</v>
      </c>
      <c r="E123" s="43">
        <v>5</v>
      </c>
      <c r="F123" s="44">
        <v>34.840000000000003</v>
      </c>
      <c r="G123" s="44">
        <f t="shared" si="12"/>
        <v>43.46</v>
      </c>
      <c r="H123" s="45">
        <f t="shared" si="13"/>
        <v>217.3</v>
      </c>
    </row>
    <row r="124" spans="1:8">
      <c r="A124" s="39" t="s">
        <v>340</v>
      </c>
      <c r="B124" s="39" t="s">
        <v>1</v>
      </c>
      <c r="C124" s="39" t="s">
        <v>341</v>
      </c>
      <c r="D124" s="39" t="s">
        <v>1</v>
      </c>
      <c r="E124" s="61"/>
      <c r="F124" s="39" t="s">
        <v>1</v>
      </c>
      <c r="G124" s="39" t="s">
        <v>1</v>
      </c>
      <c r="H124" s="40">
        <f>SUM(H125:H128)</f>
        <v>938.24</v>
      </c>
    </row>
    <row r="125" spans="1:8" ht="150">
      <c r="A125" s="41" t="s">
        <v>342</v>
      </c>
      <c r="B125" s="41" t="s">
        <v>343</v>
      </c>
      <c r="C125" s="58" t="s">
        <v>344</v>
      </c>
      <c r="D125" s="41" t="s">
        <v>40</v>
      </c>
      <c r="E125" s="43">
        <v>1</v>
      </c>
      <c r="F125" s="44">
        <v>274.83</v>
      </c>
      <c r="G125" s="44">
        <f>ROUND(F125*(1+0.247399999999999),2)</f>
        <v>342.82</v>
      </c>
      <c r="H125" s="45">
        <f>ROUND(E125*G125,2)</f>
        <v>342.82</v>
      </c>
    </row>
    <row r="126" spans="1:8" ht="120">
      <c r="A126" s="41" t="s">
        <v>345</v>
      </c>
      <c r="B126" s="41" t="s">
        <v>346</v>
      </c>
      <c r="C126" s="58" t="s">
        <v>347</v>
      </c>
      <c r="D126" s="41" t="s">
        <v>40</v>
      </c>
      <c r="E126" s="43">
        <v>1</v>
      </c>
      <c r="F126" s="44">
        <v>122.52</v>
      </c>
      <c r="G126" s="44">
        <f>ROUND(F126*(1+0.247399999999999),2)</f>
        <v>152.83000000000001</v>
      </c>
      <c r="H126" s="45">
        <f>ROUND(E126*G126,2)</f>
        <v>152.83000000000001</v>
      </c>
    </row>
    <row r="127" spans="1:8" ht="150">
      <c r="A127" s="41" t="s">
        <v>348</v>
      </c>
      <c r="B127" s="41" t="s">
        <v>349</v>
      </c>
      <c r="C127" s="58" t="s">
        <v>350</v>
      </c>
      <c r="D127" s="41" t="s">
        <v>40</v>
      </c>
      <c r="E127" s="43">
        <v>1</v>
      </c>
      <c r="F127" s="44">
        <v>322.74</v>
      </c>
      <c r="G127" s="44">
        <f>ROUND(F127*(1+0.247399999999999),2)</f>
        <v>402.59</v>
      </c>
      <c r="H127" s="45">
        <f>ROUND(E127*G127,2)</f>
        <v>402.59</v>
      </c>
    </row>
    <row r="128" spans="1:8" ht="30">
      <c r="A128" s="41" t="s">
        <v>351</v>
      </c>
      <c r="B128" s="41" t="s">
        <v>352</v>
      </c>
      <c r="C128" s="58" t="s">
        <v>353</v>
      </c>
      <c r="D128" s="41" t="s">
        <v>40</v>
      </c>
      <c r="E128" s="43">
        <v>1</v>
      </c>
      <c r="F128" s="44">
        <v>32.07</v>
      </c>
      <c r="G128" s="44">
        <f>ROUND(F128*(1+0.247399999999999),2)</f>
        <v>40</v>
      </c>
      <c r="H128" s="45">
        <f>ROUND(E128*G128,2)</f>
        <v>40</v>
      </c>
    </row>
    <row r="129" spans="1:8">
      <c r="A129" s="39" t="s">
        <v>354</v>
      </c>
      <c r="B129" s="39" t="s">
        <v>1</v>
      </c>
      <c r="C129" s="39" t="s">
        <v>57</v>
      </c>
      <c r="D129" s="39" t="s">
        <v>1</v>
      </c>
      <c r="E129" s="61"/>
      <c r="F129" s="39" t="s">
        <v>1</v>
      </c>
      <c r="G129" s="39" t="s">
        <v>1</v>
      </c>
      <c r="H129" s="40">
        <f>SUM(H130:H134)</f>
        <v>1447.49</v>
      </c>
    </row>
    <row r="130" spans="1:8" ht="45">
      <c r="A130" s="41" t="s">
        <v>355</v>
      </c>
      <c r="B130" s="41" t="s">
        <v>85</v>
      </c>
      <c r="C130" s="58" t="s">
        <v>86</v>
      </c>
      <c r="D130" s="41" t="s">
        <v>26</v>
      </c>
      <c r="E130" s="43">
        <v>32.409999999999997</v>
      </c>
      <c r="F130" s="44">
        <v>8.2100000000000009</v>
      </c>
      <c r="G130" s="44">
        <f>ROUND(F130*(1+0.247399999999999),2)</f>
        <v>10.24</v>
      </c>
      <c r="H130" s="45">
        <f>ROUND(E130*G130,2)</f>
        <v>331.88</v>
      </c>
    </row>
    <row r="131" spans="1:8" ht="45">
      <c r="A131" s="41" t="s">
        <v>356</v>
      </c>
      <c r="B131" s="41" t="s">
        <v>79</v>
      </c>
      <c r="C131" s="58" t="s">
        <v>80</v>
      </c>
      <c r="D131" s="41" t="s">
        <v>26</v>
      </c>
      <c r="E131" s="43">
        <v>32.409999999999997</v>
      </c>
      <c r="F131" s="44">
        <v>17.7</v>
      </c>
      <c r="G131" s="44">
        <f>ROUND(F131*(1+0.247399999999999),2)</f>
        <v>22.08</v>
      </c>
      <c r="H131" s="45">
        <f>ROUND(E131*G131,2)</f>
        <v>715.61</v>
      </c>
    </row>
    <row r="132" spans="1:8" ht="45">
      <c r="A132" s="41" t="s">
        <v>357</v>
      </c>
      <c r="B132" s="41" t="s">
        <v>91</v>
      </c>
      <c r="C132" s="58" t="s">
        <v>92</v>
      </c>
      <c r="D132" s="41" t="s">
        <v>26</v>
      </c>
      <c r="E132" s="43">
        <v>4.2300000000000004</v>
      </c>
      <c r="F132" s="44">
        <v>36.6</v>
      </c>
      <c r="G132" s="44">
        <f>ROUND(F132*(1+0.247399999999999),2)</f>
        <v>45.65</v>
      </c>
      <c r="H132" s="45">
        <f>ROUND(E132*G132,2)</f>
        <v>193.1</v>
      </c>
    </row>
    <row r="133" spans="1:8" ht="45">
      <c r="A133" s="41" t="s">
        <v>358</v>
      </c>
      <c r="B133" s="41" t="s">
        <v>359</v>
      </c>
      <c r="C133" s="58" t="s">
        <v>360</v>
      </c>
      <c r="D133" s="41" t="s">
        <v>26</v>
      </c>
      <c r="E133" s="43">
        <v>5.51</v>
      </c>
      <c r="F133" s="44">
        <v>19.73</v>
      </c>
      <c r="G133" s="44">
        <f>ROUND(F133*(1+0.247399999999999),2)</f>
        <v>24.61</v>
      </c>
      <c r="H133" s="45">
        <f>ROUND(E133*G133,2)</f>
        <v>135.6</v>
      </c>
    </row>
    <row r="134" spans="1:8" ht="45">
      <c r="A134" s="41" t="s">
        <v>361</v>
      </c>
      <c r="B134" s="41" t="s">
        <v>362</v>
      </c>
      <c r="C134" s="58" t="s">
        <v>363</v>
      </c>
      <c r="D134" s="41" t="s">
        <v>26</v>
      </c>
      <c r="E134" s="43">
        <v>5.51</v>
      </c>
      <c r="F134" s="44">
        <v>10.37</v>
      </c>
      <c r="G134" s="44">
        <f>ROUND(F134*(1+0.247399999999999),2)</f>
        <v>12.94</v>
      </c>
      <c r="H134" s="45">
        <f>ROUND(E134*G134,2)</f>
        <v>71.3</v>
      </c>
    </row>
    <row r="135" spans="1:8">
      <c r="A135" s="39" t="s">
        <v>364</v>
      </c>
      <c r="B135" s="39" t="s">
        <v>1</v>
      </c>
      <c r="C135" s="39" t="s">
        <v>365</v>
      </c>
      <c r="D135" s="39" t="s">
        <v>1</v>
      </c>
      <c r="E135" s="61"/>
      <c r="F135" s="39" t="s">
        <v>1</v>
      </c>
      <c r="G135" s="39" t="s">
        <v>1</v>
      </c>
      <c r="H135" s="40">
        <f>SUM(H136:H138)</f>
        <v>1314.07</v>
      </c>
    </row>
    <row r="136" spans="1:8" ht="45">
      <c r="A136" s="41" t="s">
        <v>366</v>
      </c>
      <c r="B136" s="41" t="s">
        <v>367</v>
      </c>
      <c r="C136" s="58" t="s">
        <v>368</v>
      </c>
      <c r="D136" s="41" t="s">
        <v>26</v>
      </c>
      <c r="E136" s="43">
        <v>5.51</v>
      </c>
      <c r="F136" s="44">
        <v>47.95</v>
      </c>
      <c r="G136" s="44">
        <f>ROUND(F136*(1+0.247399999999999),2)</f>
        <v>59.81</v>
      </c>
      <c r="H136" s="45">
        <f>ROUND(E136*G136,2)</f>
        <v>329.55</v>
      </c>
    </row>
    <row r="137" spans="1:8" ht="60">
      <c r="A137" s="41" t="s">
        <v>369</v>
      </c>
      <c r="B137" s="41" t="s">
        <v>370</v>
      </c>
      <c r="C137" s="58" t="s">
        <v>371</v>
      </c>
      <c r="D137" s="41" t="s">
        <v>26</v>
      </c>
      <c r="E137" s="43">
        <v>5.51</v>
      </c>
      <c r="F137" s="44">
        <v>45.45</v>
      </c>
      <c r="G137" s="44">
        <f>ROUND(F137*(1+0.247399999999999),2)</f>
        <v>56.69</v>
      </c>
      <c r="H137" s="45">
        <f>ROUND(E137*G137,2)</f>
        <v>312.36</v>
      </c>
    </row>
    <row r="138" spans="1:8" ht="45">
      <c r="A138" s="41" t="s">
        <v>372</v>
      </c>
      <c r="B138" s="41" t="s">
        <v>373</v>
      </c>
      <c r="C138" s="58" t="s">
        <v>374</v>
      </c>
      <c r="D138" s="41" t="s">
        <v>26</v>
      </c>
      <c r="E138" s="43">
        <v>7.35</v>
      </c>
      <c r="F138" s="44">
        <v>73.31</v>
      </c>
      <c r="G138" s="44">
        <f>ROUND(F138*(1+0.247399999999999),2)</f>
        <v>91.45</v>
      </c>
      <c r="H138" s="45">
        <f>ROUND(E138*G138,2)</f>
        <v>672.16</v>
      </c>
    </row>
    <row r="139" spans="1:8">
      <c r="A139" s="39" t="s">
        <v>375</v>
      </c>
      <c r="B139" s="39" t="s">
        <v>1</v>
      </c>
      <c r="C139" s="39" t="s">
        <v>376</v>
      </c>
      <c r="D139" s="39" t="s">
        <v>1</v>
      </c>
      <c r="E139" s="61"/>
      <c r="F139" s="39" t="s">
        <v>1</v>
      </c>
      <c r="G139" s="39" t="s">
        <v>1</v>
      </c>
      <c r="H139" s="40">
        <f>SUM(H140:H144)</f>
        <v>8015.06</v>
      </c>
    </row>
    <row r="140" spans="1:8">
      <c r="A140" s="41" t="s">
        <v>377</v>
      </c>
      <c r="B140" s="41" t="s">
        <v>378</v>
      </c>
      <c r="C140" s="58" t="s">
        <v>379</v>
      </c>
      <c r="D140" s="41" t="s">
        <v>44</v>
      </c>
      <c r="E140" s="43">
        <v>16</v>
      </c>
      <c r="F140" s="44">
        <v>24.88</v>
      </c>
      <c r="G140" s="44">
        <f>ROUND(F140*(1+0.247399999999999),2)</f>
        <v>31.04</v>
      </c>
      <c r="H140" s="45">
        <f>ROUND(E140*G140,2)</f>
        <v>496.64</v>
      </c>
    </row>
    <row r="141" spans="1:8">
      <c r="A141" s="41" t="s">
        <v>380</v>
      </c>
      <c r="B141" s="41" t="s">
        <v>381</v>
      </c>
      <c r="C141" s="58" t="s">
        <v>382</v>
      </c>
      <c r="D141" s="41" t="s">
        <v>26</v>
      </c>
      <c r="E141" s="43">
        <v>429</v>
      </c>
      <c r="F141" s="44">
        <v>9.01</v>
      </c>
      <c r="G141" s="44">
        <f>ROUND(F141*(1+0.247399999999999),2)</f>
        <v>11.24</v>
      </c>
      <c r="H141" s="45">
        <f>ROUND(E141*G141,2)</f>
        <v>4821.96</v>
      </c>
    </row>
    <row r="142" spans="1:8" ht="45">
      <c r="A142" s="41" t="s">
        <v>383</v>
      </c>
      <c r="B142" s="41" t="s">
        <v>384</v>
      </c>
      <c r="C142" s="58" t="s">
        <v>385</v>
      </c>
      <c r="D142" s="41" t="s">
        <v>106</v>
      </c>
      <c r="E142" s="43">
        <v>24.19</v>
      </c>
      <c r="F142" s="44">
        <v>29.44</v>
      </c>
      <c r="G142" s="44">
        <f>ROUND(F142*(1+0.247399999999999),2)</f>
        <v>36.72</v>
      </c>
      <c r="H142" s="45">
        <f>ROUND(E142*G142,2)</f>
        <v>888.26</v>
      </c>
    </row>
    <row r="143" spans="1:8" ht="30">
      <c r="A143" s="41" t="s">
        <v>386</v>
      </c>
      <c r="B143" s="41" t="s">
        <v>387</v>
      </c>
      <c r="C143" s="58" t="s">
        <v>388</v>
      </c>
      <c r="D143" s="41" t="s">
        <v>106</v>
      </c>
      <c r="E143" s="43">
        <v>24.19</v>
      </c>
      <c r="F143" s="44">
        <v>49.78</v>
      </c>
      <c r="G143" s="44">
        <f>ROUND(F143*(1+0.247399999999999),2)</f>
        <v>62.1</v>
      </c>
      <c r="H143" s="45">
        <f>ROUND(E143*G143,2)</f>
        <v>1502.2</v>
      </c>
    </row>
    <row r="144" spans="1:8" ht="60">
      <c r="A144" s="41" t="s">
        <v>389</v>
      </c>
      <c r="B144" s="41" t="s">
        <v>390</v>
      </c>
      <c r="C144" s="58" t="s">
        <v>391</v>
      </c>
      <c r="D144" s="41" t="s">
        <v>392</v>
      </c>
      <c r="E144" s="43">
        <v>120.95</v>
      </c>
      <c r="F144" s="44">
        <v>2.0299999999999998</v>
      </c>
      <c r="G144" s="44">
        <f>ROUND(F144*(1+0.247399999999999),2)</f>
        <v>2.5299999999999998</v>
      </c>
      <c r="H144" s="45">
        <f>ROUND(E144*G144,2)</f>
        <v>306</v>
      </c>
    </row>
    <row r="145" spans="1:8">
      <c r="A145" s="39" t="s">
        <v>1</v>
      </c>
      <c r="B145" s="39" t="s">
        <v>1</v>
      </c>
      <c r="C145" s="39" t="s">
        <v>393</v>
      </c>
      <c r="D145" s="39" t="s">
        <v>1</v>
      </c>
      <c r="E145" s="39" t="s">
        <v>1</v>
      </c>
      <c r="F145" s="39" t="s">
        <v>1</v>
      </c>
      <c r="G145" s="39" t="s">
        <v>1</v>
      </c>
      <c r="H145" s="40">
        <f>SUM(H9,H16,H20,H33,H35,H49,H52,H56,H58,H59,H64,H72,H74,H78,H89,H102,H124,H129,H135,H139)</f>
        <v>320511.19</v>
      </c>
    </row>
    <row r="146" spans="1:8">
      <c r="A146" s="39">
        <v>11</v>
      </c>
      <c r="B146" s="39" t="s">
        <v>1</v>
      </c>
      <c r="C146" s="39" t="s">
        <v>394</v>
      </c>
      <c r="D146" s="39" t="s">
        <v>1</v>
      </c>
      <c r="E146" s="39" t="s">
        <v>1</v>
      </c>
      <c r="F146" s="39" t="s">
        <v>1</v>
      </c>
      <c r="G146" s="39" t="s">
        <v>1</v>
      </c>
      <c r="H146" s="40">
        <f>H147</f>
        <v>19967.849999999999</v>
      </c>
    </row>
    <row r="147" spans="1:8" ht="45">
      <c r="A147" s="41" t="s">
        <v>395</v>
      </c>
      <c r="B147" s="41" t="s">
        <v>396</v>
      </c>
      <c r="C147" s="58" t="s">
        <v>397</v>
      </c>
      <c r="D147" s="41" t="s">
        <v>398</v>
      </c>
      <c r="E147" s="41">
        <v>6.23</v>
      </c>
      <c r="F147" s="44">
        <f>H145</f>
        <v>320511.19</v>
      </c>
      <c r="G147" s="44">
        <f>H145</f>
        <v>320511.19</v>
      </c>
      <c r="H147" s="45">
        <f>ROUND((E147/100)*G147,2)</f>
        <v>19967.849999999999</v>
      </c>
    </row>
    <row r="149" spans="1:8">
      <c r="A149" s="39" t="s">
        <v>1</v>
      </c>
      <c r="B149" s="39" t="s">
        <v>1</v>
      </c>
      <c r="C149" s="39" t="s">
        <v>399</v>
      </c>
      <c r="D149" s="39" t="s">
        <v>1</v>
      </c>
      <c r="E149" s="39" t="s">
        <v>1</v>
      </c>
      <c r="F149" s="39" t="s">
        <v>1</v>
      </c>
      <c r="G149" s="39" t="s">
        <v>1</v>
      </c>
      <c r="H149" s="40">
        <f>SUM(H145,H146)</f>
        <v>340479.04</v>
      </c>
    </row>
    <row r="153" spans="1:8">
      <c r="B153" s="46"/>
      <c r="C153" s="46"/>
      <c r="F153" s="46"/>
      <c r="G153" s="46"/>
      <c r="H153" s="46"/>
    </row>
    <row r="154" spans="1:8">
      <c r="A154" t="s">
        <v>1</v>
      </c>
      <c r="B154" s="64" t="s">
        <v>400</v>
      </c>
      <c r="C154" s="64"/>
      <c r="F154" s="64" t="s">
        <v>400</v>
      </c>
      <c r="G154" s="64"/>
      <c r="H154" s="64"/>
    </row>
    <row r="155" spans="1:8">
      <c r="A155" t="s">
        <v>1</v>
      </c>
      <c r="B155" s="65" t="s">
        <v>401</v>
      </c>
      <c r="C155" s="66"/>
      <c r="F155" s="64" t="s">
        <v>402</v>
      </c>
      <c r="G155" s="64"/>
      <c r="H155" s="64"/>
    </row>
    <row r="156" spans="1:8">
      <c r="A156" t="s">
        <v>1</v>
      </c>
      <c r="B156" s="66"/>
      <c r="C156" s="66"/>
      <c r="F156" s="64" t="s">
        <v>403</v>
      </c>
      <c r="G156" s="64"/>
      <c r="H156" s="64"/>
    </row>
  </sheetData>
  <mergeCells count="11">
    <mergeCell ref="B6:H6"/>
    <mergeCell ref="B154:C154"/>
    <mergeCell ref="F154:H154"/>
    <mergeCell ref="F155:H155"/>
    <mergeCell ref="F156:H156"/>
    <mergeCell ref="B155:C156"/>
    <mergeCell ref="A1:H1"/>
    <mergeCell ref="B2:H2"/>
    <mergeCell ref="B3:H3"/>
    <mergeCell ref="C4:H4"/>
    <mergeCell ref="B5:H5"/>
  </mergeCells>
  <pageMargins left="0.75138888888888899" right="0.75138888888888899" top="1" bottom="1" header="0.5" footer="0.5"/>
  <pageSetup paperSize="9" scale="86" fitToHeight="0" orientation="landscape"/>
  <headerFooter>
    <oddFooter>&amp;CPágina &amp;P de &amp;N</oddFooter>
  </headerFooter>
  <ignoredErrors>
    <ignoredError sqref="A148:H149 B146:H147 C5:H6 A5:A6 A1:H4 A7:H9 A145:G145 F140:H144 F139:G139 F136:H138 F135:G135 F130:H134 F129:G129 F125:H128 F124:G124 F103:H123 F102:G102 F53:H101 F52:G52 F10:H51 A10:D144"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7"/>
  <sheetViews>
    <sheetView topLeftCell="A329" workbookViewId="0">
      <selection activeCell="L341" sqref="L341"/>
    </sheetView>
  </sheetViews>
  <sheetFormatPr defaultColWidth="10" defaultRowHeight="15"/>
  <cols>
    <col min="1" max="1" width="11.85546875" customWidth="1"/>
    <col min="2" max="2" width="45.85546875" customWidth="1"/>
    <col min="3" max="3" width="35.85546875" customWidth="1"/>
    <col min="4" max="4" width="15.85546875" customWidth="1"/>
    <col min="5" max="5" width="10.85546875" customWidth="1"/>
    <col min="6" max="6" width="12.85546875" customWidth="1"/>
  </cols>
  <sheetData>
    <row r="1" spans="1:6" ht="18.75">
      <c r="A1" s="62" t="s">
        <v>404</v>
      </c>
      <c r="B1" s="63" t="s">
        <v>1</v>
      </c>
      <c r="C1" s="63" t="s">
        <v>1</v>
      </c>
      <c r="D1" s="63" t="s">
        <v>1</v>
      </c>
      <c r="E1" s="63" t="s">
        <v>1</v>
      </c>
      <c r="F1" s="63" t="s">
        <v>1</v>
      </c>
    </row>
    <row r="2" spans="1:6">
      <c r="A2" s="34" t="s">
        <v>2</v>
      </c>
      <c r="B2" s="63" t="s">
        <v>3</v>
      </c>
      <c r="C2" s="63" t="s">
        <v>1</v>
      </c>
      <c r="D2" s="63" t="s">
        <v>1</v>
      </c>
      <c r="E2" s="63" t="s">
        <v>1</v>
      </c>
      <c r="F2" s="63" t="s">
        <v>1</v>
      </c>
    </row>
    <row r="3" spans="1:6">
      <c r="A3" s="34" t="s">
        <v>4</v>
      </c>
      <c r="B3" s="63" t="s">
        <v>5</v>
      </c>
      <c r="C3" s="63" t="s">
        <v>1</v>
      </c>
      <c r="D3" s="63" t="s">
        <v>1</v>
      </c>
      <c r="E3" s="63" t="s">
        <v>1</v>
      </c>
      <c r="F3" s="63" t="s">
        <v>1</v>
      </c>
    </row>
    <row r="4" spans="1:6">
      <c r="A4" s="34" t="s">
        <v>6</v>
      </c>
      <c r="B4" s="34" t="s">
        <v>7</v>
      </c>
      <c r="C4" s="63" t="s">
        <v>8</v>
      </c>
      <c r="D4" s="63" t="s">
        <v>1</v>
      </c>
      <c r="E4" s="63" t="s">
        <v>1</v>
      </c>
      <c r="F4" s="63" t="s">
        <v>1</v>
      </c>
    </row>
    <row r="5" spans="1:6">
      <c r="A5" s="34" t="s">
        <v>9</v>
      </c>
      <c r="B5" s="63" t="s">
        <v>405</v>
      </c>
      <c r="C5" s="63" t="s">
        <v>1</v>
      </c>
      <c r="D5" s="63" t="s">
        <v>1</v>
      </c>
      <c r="E5" s="63" t="s">
        <v>1</v>
      </c>
      <c r="F5" s="63" t="s">
        <v>1</v>
      </c>
    </row>
    <row r="6" spans="1:6">
      <c r="A6" s="34" t="s">
        <v>11</v>
      </c>
      <c r="B6" s="63" t="s">
        <v>12</v>
      </c>
      <c r="C6" s="63" t="s">
        <v>1</v>
      </c>
      <c r="D6" s="63" t="s">
        <v>1</v>
      </c>
      <c r="E6" s="63" t="s">
        <v>1</v>
      </c>
      <c r="F6" s="63" t="s">
        <v>1</v>
      </c>
    </row>
    <row r="8" spans="1:6">
      <c r="A8" s="38" t="s">
        <v>13</v>
      </c>
      <c r="B8" s="38" t="s">
        <v>406</v>
      </c>
      <c r="C8" s="38" t="s">
        <v>407</v>
      </c>
      <c r="D8" s="38" t="s">
        <v>408</v>
      </c>
      <c r="E8" s="38" t="s">
        <v>409</v>
      </c>
      <c r="F8" s="38" t="s">
        <v>20</v>
      </c>
    </row>
    <row r="9" spans="1:6">
      <c r="A9" s="39" t="s">
        <v>21</v>
      </c>
      <c r="B9" s="39" t="s">
        <v>22</v>
      </c>
      <c r="C9" s="39" t="s">
        <v>1</v>
      </c>
      <c r="D9" s="39" t="s">
        <v>1</v>
      </c>
      <c r="E9" s="39" t="s">
        <v>1</v>
      </c>
      <c r="F9" s="39" t="s">
        <v>1</v>
      </c>
    </row>
    <row r="10" spans="1:6" ht="120">
      <c r="A10" s="56" t="s">
        <v>23</v>
      </c>
      <c r="B10" s="57" t="s">
        <v>25</v>
      </c>
      <c r="C10" s="56" t="s">
        <v>410</v>
      </c>
      <c r="D10" s="58" t="s">
        <v>1</v>
      </c>
      <c r="E10" s="59" t="s">
        <v>1</v>
      </c>
      <c r="F10" s="60">
        <f>SUM(E11:E11)</f>
        <v>4.5</v>
      </c>
    </row>
    <row r="11" spans="1:6">
      <c r="A11" s="58" t="s">
        <v>1</v>
      </c>
      <c r="B11" s="58" t="s">
        <v>1</v>
      </c>
      <c r="C11" s="58" t="s">
        <v>411</v>
      </c>
      <c r="D11" s="41" t="s">
        <v>412</v>
      </c>
      <c r="E11" s="43">
        <f>ROUND(4.5,2)</f>
        <v>4.5</v>
      </c>
      <c r="F11" s="59" t="s">
        <v>1</v>
      </c>
    </row>
    <row r="12" spans="1:6" ht="30">
      <c r="A12" s="56" t="s">
        <v>27</v>
      </c>
      <c r="B12" s="57" t="s">
        <v>29</v>
      </c>
      <c r="C12" s="56" t="s">
        <v>413</v>
      </c>
      <c r="D12" s="58" t="s">
        <v>1</v>
      </c>
      <c r="E12" s="59" t="s">
        <v>1</v>
      </c>
      <c r="F12" s="60">
        <f>SUM(E13:E13)</f>
        <v>4</v>
      </c>
    </row>
    <row r="13" spans="1:6">
      <c r="A13" s="58" t="s">
        <v>1</v>
      </c>
      <c r="B13" s="58" t="s">
        <v>1</v>
      </c>
      <c r="C13" s="58" t="s">
        <v>414</v>
      </c>
      <c r="D13" s="41" t="s">
        <v>415</v>
      </c>
      <c r="E13" s="43">
        <v>4</v>
      </c>
      <c r="F13" s="59" t="s">
        <v>1</v>
      </c>
    </row>
    <row r="14" spans="1:6" ht="75">
      <c r="A14" s="56" t="s">
        <v>31</v>
      </c>
      <c r="B14" s="57" t="s">
        <v>33</v>
      </c>
      <c r="C14" s="56" t="s">
        <v>413</v>
      </c>
      <c r="D14" s="58" t="s">
        <v>1</v>
      </c>
      <c r="E14" s="59" t="s">
        <v>1</v>
      </c>
      <c r="F14" s="60">
        <f>SUM(E15:E15)</f>
        <v>4</v>
      </c>
    </row>
    <row r="15" spans="1:6">
      <c r="A15" s="58" t="s">
        <v>1</v>
      </c>
      <c r="B15" s="58" t="s">
        <v>1</v>
      </c>
      <c r="C15" s="58" t="s">
        <v>416</v>
      </c>
      <c r="D15" s="41" t="s">
        <v>415</v>
      </c>
      <c r="E15" s="43">
        <v>4</v>
      </c>
      <c r="F15" s="59" t="s">
        <v>1</v>
      </c>
    </row>
    <row r="16" spans="1:6" ht="135">
      <c r="A16" s="56" t="s">
        <v>34</v>
      </c>
      <c r="B16" s="57" t="s">
        <v>36</v>
      </c>
      <c r="C16" s="56" t="s">
        <v>413</v>
      </c>
      <c r="D16" s="58" t="s">
        <v>1</v>
      </c>
      <c r="E16" s="59" t="s">
        <v>1</v>
      </c>
      <c r="F16" s="60">
        <f>SUM(E17:E17)</f>
        <v>4</v>
      </c>
    </row>
    <row r="17" spans="1:6">
      <c r="A17" s="58" t="s">
        <v>1</v>
      </c>
      <c r="B17" s="58" t="s">
        <v>1</v>
      </c>
      <c r="C17" s="58" t="s">
        <v>416</v>
      </c>
      <c r="D17" s="41" t="s">
        <v>415</v>
      </c>
      <c r="E17" s="43">
        <v>4</v>
      </c>
      <c r="F17" s="59" t="s">
        <v>1</v>
      </c>
    </row>
    <row r="18" spans="1:6" ht="75">
      <c r="A18" s="56" t="s">
        <v>37</v>
      </c>
      <c r="B18" s="57" t="s">
        <v>39</v>
      </c>
      <c r="C18" s="56" t="s">
        <v>417</v>
      </c>
      <c r="D18" s="58" t="s">
        <v>1</v>
      </c>
      <c r="E18" s="59" t="s">
        <v>1</v>
      </c>
      <c r="F18" s="60">
        <f>SUM(E19:E19)</f>
        <v>1</v>
      </c>
    </row>
    <row r="19" spans="1:6">
      <c r="A19" s="58" t="s">
        <v>1</v>
      </c>
      <c r="B19" s="58" t="s">
        <v>1</v>
      </c>
      <c r="C19" s="58" t="s">
        <v>416</v>
      </c>
      <c r="D19" s="41" t="s">
        <v>418</v>
      </c>
      <c r="E19" s="43">
        <v>1</v>
      </c>
      <c r="F19" s="59" t="s">
        <v>1</v>
      </c>
    </row>
    <row r="20" spans="1:6">
      <c r="A20" s="56" t="s">
        <v>41</v>
      </c>
      <c r="B20" s="57" t="s">
        <v>43</v>
      </c>
      <c r="C20" s="56" t="s">
        <v>419</v>
      </c>
      <c r="D20" s="58" t="s">
        <v>1</v>
      </c>
      <c r="E20" s="59" t="s">
        <v>1</v>
      </c>
      <c r="F20" s="60">
        <f>SUM(E21:E21)</f>
        <v>16</v>
      </c>
    </row>
    <row r="21" spans="1:6" ht="30">
      <c r="A21" s="58" t="s">
        <v>1</v>
      </c>
      <c r="B21" s="58" t="s">
        <v>1</v>
      </c>
      <c r="C21" s="58" t="s">
        <v>420</v>
      </c>
      <c r="D21" s="41" t="s">
        <v>421</v>
      </c>
      <c r="E21" s="43">
        <v>16</v>
      </c>
      <c r="F21" s="59" t="s">
        <v>1</v>
      </c>
    </row>
    <row r="22" spans="1:6">
      <c r="A22" s="39" t="s">
        <v>45</v>
      </c>
      <c r="B22" s="39" t="s">
        <v>46</v>
      </c>
      <c r="C22" s="39" t="s">
        <v>1</v>
      </c>
      <c r="D22" s="39" t="s">
        <v>1</v>
      </c>
      <c r="E22" s="61" t="s">
        <v>1</v>
      </c>
      <c r="F22" s="61" t="s">
        <v>1</v>
      </c>
    </row>
    <row r="23" spans="1:6" ht="30">
      <c r="A23" s="56" t="s">
        <v>47</v>
      </c>
      <c r="B23" s="57" t="s">
        <v>49</v>
      </c>
      <c r="C23" s="56" t="s">
        <v>410</v>
      </c>
      <c r="D23" s="58" t="s">
        <v>1</v>
      </c>
      <c r="E23" s="59" t="s">
        <v>1</v>
      </c>
      <c r="F23" s="60">
        <f>SUM(E24:E24)</f>
        <v>429</v>
      </c>
    </row>
    <row r="24" spans="1:6" ht="30">
      <c r="A24" s="58" t="s">
        <v>1</v>
      </c>
      <c r="B24" s="58" t="s">
        <v>1</v>
      </c>
      <c r="C24" s="58" t="s">
        <v>422</v>
      </c>
      <c r="D24" s="41" t="s">
        <v>423</v>
      </c>
      <c r="E24" s="43">
        <v>429</v>
      </c>
      <c r="F24" s="59" t="s">
        <v>1</v>
      </c>
    </row>
    <row r="25" spans="1:6" ht="45">
      <c r="A25" s="56" t="s">
        <v>50</v>
      </c>
      <c r="B25" s="57" t="s">
        <v>52</v>
      </c>
      <c r="C25" s="56" t="s">
        <v>410</v>
      </c>
      <c r="D25" s="58" t="s">
        <v>1</v>
      </c>
      <c r="E25" s="59" t="s">
        <v>1</v>
      </c>
      <c r="F25" s="60">
        <f>SUM(E26:E27)</f>
        <v>6.85</v>
      </c>
    </row>
    <row r="26" spans="1:6" ht="30">
      <c r="A26" s="58" t="s">
        <v>1</v>
      </c>
      <c r="B26" s="58" t="s">
        <v>1</v>
      </c>
      <c r="C26" s="58" t="s">
        <v>422</v>
      </c>
      <c r="D26" s="41" t="s">
        <v>424</v>
      </c>
      <c r="E26" s="43">
        <v>1.65</v>
      </c>
      <c r="F26" s="59" t="s">
        <v>1</v>
      </c>
    </row>
    <row r="27" spans="1:6" ht="30">
      <c r="A27" s="58" t="s">
        <v>1</v>
      </c>
      <c r="B27" s="58" t="s">
        <v>1</v>
      </c>
      <c r="C27" s="58" t="s">
        <v>422</v>
      </c>
      <c r="D27" s="41" t="s">
        <v>425</v>
      </c>
      <c r="E27" s="43">
        <v>5.2</v>
      </c>
      <c r="F27" s="59" t="s">
        <v>1</v>
      </c>
    </row>
    <row r="28" spans="1:6" ht="75">
      <c r="A28" s="56" t="s">
        <v>53</v>
      </c>
      <c r="B28" s="57" t="s">
        <v>55</v>
      </c>
      <c r="C28" s="56" t="s">
        <v>410</v>
      </c>
      <c r="D28" s="58" t="s">
        <v>1</v>
      </c>
      <c r="E28" s="59" t="s">
        <v>1</v>
      </c>
      <c r="F28" s="60">
        <f>SUM(E29:E29)</f>
        <v>429</v>
      </c>
    </row>
    <row r="29" spans="1:6" ht="30">
      <c r="A29" s="58" t="s">
        <v>1</v>
      </c>
      <c r="B29" s="58" t="s">
        <v>1</v>
      </c>
      <c r="C29" s="58" t="s">
        <v>426</v>
      </c>
      <c r="D29" s="41" t="s">
        <v>423</v>
      </c>
      <c r="E29" s="43">
        <v>429</v>
      </c>
      <c r="F29" s="59" t="s">
        <v>1</v>
      </c>
    </row>
    <row r="30" spans="1:6">
      <c r="A30" s="39" t="s">
        <v>56</v>
      </c>
      <c r="B30" s="39" t="s">
        <v>57</v>
      </c>
      <c r="C30" s="39" t="s">
        <v>1</v>
      </c>
      <c r="D30" s="39" t="s">
        <v>1</v>
      </c>
      <c r="E30" s="61" t="s">
        <v>1</v>
      </c>
      <c r="F30" s="61" t="s">
        <v>1</v>
      </c>
    </row>
    <row r="31" spans="1:6" ht="60">
      <c r="A31" s="56" t="s">
        <v>58</v>
      </c>
      <c r="B31" s="57" t="s">
        <v>60</v>
      </c>
      <c r="C31" s="56" t="s">
        <v>427</v>
      </c>
      <c r="D31" s="58" t="s">
        <v>1</v>
      </c>
      <c r="E31" s="59" t="s">
        <v>1</v>
      </c>
      <c r="F31" s="60">
        <f>SUM(E32:E32)</f>
        <v>120</v>
      </c>
    </row>
    <row r="32" spans="1:6" ht="45">
      <c r="A32" s="58" t="s">
        <v>1</v>
      </c>
      <c r="B32" s="58" t="s">
        <v>1</v>
      </c>
      <c r="C32" s="58" t="s">
        <v>428</v>
      </c>
      <c r="D32" s="41" t="s">
        <v>429</v>
      </c>
      <c r="E32" s="43">
        <v>120</v>
      </c>
      <c r="F32" s="59" t="s">
        <v>1</v>
      </c>
    </row>
    <row r="33" spans="1:6" ht="45">
      <c r="A33" s="56" t="s">
        <v>62</v>
      </c>
      <c r="B33" s="57" t="s">
        <v>64</v>
      </c>
      <c r="C33" s="56" t="s">
        <v>430</v>
      </c>
      <c r="D33" s="58" t="s">
        <v>1</v>
      </c>
      <c r="E33" s="59" t="s">
        <v>1</v>
      </c>
      <c r="F33" s="60">
        <f>SUM(E34:E34)</f>
        <v>30</v>
      </c>
    </row>
    <row r="34" spans="1:6" ht="30">
      <c r="A34" s="58" t="s">
        <v>1</v>
      </c>
      <c r="B34" s="58" t="s">
        <v>1</v>
      </c>
      <c r="C34" s="58" t="s">
        <v>431</v>
      </c>
      <c r="D34" s="41" t="s">
        <v>432</v>
      </c>
      <c r="E34" s="43">
        <v>30</v>
      </c>
      <c r="F34" s="59" t="s">
        <v>1</v>
      </c>
    </row>
    <row r="35" spans="1:6" ht="60">
      <c r="A35" s="56" t="s">
        <v>66</v>
      </c>
      <c r="B35" s="57" t="s">
        <v>68</v>
      </c>
      <c r="C35" s="56" t="s">
        <v>410</v>
      </c>
      <c r="D35" s="58" t="s">
        <v>1</v>
      </c>
      <c r="E35" s="59" t="s">
        <v>1</v>
      </c>
      <c r="F35" s="60">
        <f>SUM(E36:E36)</f>
        <v>485.94</v>
      </c>
    </row>
    <row r="36" spans="1:6" ht="30">
      <c r="A36" s="58" t="s">
        <v>1</v>
      </c>
      <c r="B36" s="58" t="s">
        <v>1</v>
      </c>
      <c r="C36" s="58" t="s">
        <v>433</v>
      </c>
      <c r="D36" s="41" t="s">
        <v>434</v>
      </c>
      <c r="E36" s="43">
        <v>485.94</v>
      </c>
      <c r="F36" s="59" t="s">
        <v>1</v>
      </c>
    </row>
    <row r="37" spans="1:6" ht="45">
      <c r="A37" s="56" t="s">
        <v>69</v>
      </c>
      <c r="B37" s="57" t="s">
        <v>71</v>
      </c>
      <c r="C37" s="56" t="s">
        <v>410</v>
      </c>
      <c r="D37" s="58" t="s">
        <v>1</v>
      </c>
      <c r="E37" s="59" t="s">
        <v>1</v>
      </c>
      <c r="F37" s="60">
        <f>SUM(E38:E38)</f>
        <v>429</v>
      </c>
    </row>
    <row r="38" spans="1:6" ht="30">
      <c r="A38" s="58" t="s">
        <v>1</v>
      </c>
      <c r="B38" s="58" t="s">
        <v>1</v>
      </c>
      <c r="C38" s="58" t="s">
        <v>426</v>
      </c>
      <c r="D38" s="41" t="s">
        <v>423</v>
      </c>
      <c r="E38" s="43">
        <v>429</v>
      </c>
      <c r="F38" s="59" t="s">
        <v>1</v>
      </c>
    </row>
    <row r="39" spans="1:6" ht="45">
      <c r="A39" s="56" t="s">
        <v>72</v>
      </c>
      <c r="B39" s="57" t="s">
        <v>74</v>
      </c>
      <c r="C39" s="56" t="s">
        <v>430</v>
      </c>
      <c r="D39" s="58" t="s">
        <v>1</v>
      </c>
      <c r="E39" s="59" t="s">
        <v>1</v>
      </c>
      <c r="F39" s="60">
        <f>SUM(E40:E42)</f>
        <v>314.19</v>
      </c>
    </row>
    <row r="40" spans="1:6" ht="30">
      <c r="A40" s="58" t="s">
        <v>1</v>
      </c>
      <c r="B40" s="58" t="s">
        <v>1</v>
      </c>
      <c r="C40" s="58" t="s">
        <v>435</v>
      </c>
      <c r="D40" s="41" t="s">
        <v>436</v>
      </c>
      <c r="E40" s="43">
        <v>127.39</v>
      </c>
      <c r="F40" s="59" t="s">
        <v>1</v>
      </c>
    </row>
    <row r="41" spans="1:6">
      <c r="A41" s="58" t="s">
        <v>1</v>
      </c>
      <c r="B41" s="58" t="s">
        <v>1</v>
      </c>
      <c r="C41" s="58" t="s">
        <v>437</v>
      </c>
      <c r="D41" s="41" t="s">
        <v>438</v>
      </c>
      <c r="E41" s="43">
        <v>81</v>
      </c>
      <c r="F41" s="59" t="s">
        <v>1</v>
      </c>
    </row>
    <row r="42" spans="1:6" ht="30">
      <c r="A42" s="58" t="s">
        <v>1</v>
      </c>
      <c r="B42" s="58" t="s">
        <v>1</v>
      </c>
      <c r="C42" s="58" t="s">
        <v>439</v>
      </c>
      <c r="D42" s="41" t="s">
        <v>440</v>
      </c>
      <c r="E42" s="43">
        <v>105.8</v>
      </c>
      <c r="F42" s="59" t="s">
        <v>1</v>
      </c>
    </row>
    <row r="43" spans="1:6" ht="45">
      <c r="A43" s="56" t="s">
        <v>75</v>
      </c>
      <c r="B43" s="57" t="s">
        <v>77</v>
      </c>
      <c r="C43" s="56" t="s">
        <v>410</v>
      </c>
      <c r="D43" s="58" t="s">
        <v>1</v>
      </c>
      <c r="E43" s="59" t="s">
        <v>1</v>
      </c>
      <c r="F43" s="60">
        <f>SUM(E44:E49)</f>
        <v>297.18</v>
      </c>
    </row>
    <row r="44" spans="1:6" ht="30">
      <c r="A44" s="58" t="s">
        <v>1</v>
      </c>
      <c r="B44" s="58" t="s">
        <v>1</v>
      </c>
      <c r="C44" s="58" t="s">
        <v>441</v>
      </c>
      <c r="D44" s="41" t="s">
        <v>442</v>
      </c>
      <c r="E44" s="43">
        <v>160.65</v>
      </c>
      <c r="F44" s="59" t="s">
        <v>1</v>
      </c>
    </row>
    <row r="45" spans="1:6" ht="30">
      <c r="A45" s="58" t="s">
        <v>1</v>
      </c>
      <c r="B45" s="58" t="s">
        <v>1</v>
      </c>
      <c r="C45" s="58" t="s">
        <v>443</v>
      </c>
      <c r="D45" s="41" t="s">
        <v>444</v>
      </c>
      <c r="E45" s="43">
        <v>17.899999999999999</v>
      </c>
      <c r="F45" s="59" t="s">
        <v>1</v>
      </c>
    </row>
    <row r="46" spans="1:6" ht="30">
      <c r="A46" s="58" t="s">
        <v>1</v>
      </c>
      <c r="B46" s="58" t="s">
        <v>1</v>
      </c>
      <c r="C46" s="58" t="s">
        <v>443</v>
      </c>
      <c r="D46" s="41" t="s">
        <v>445</v>
      </c>
      <c r="E46" s="43">
        <v>58.05</v>
      </c>
      <c r="F46" s="59" t="s">
        <v>1</v>
      </c>
    </row>
    <row r="47" spans="1:6" ht="30">
      <c r="A47" s="58" t="s">
        <v>1</v>
      </c>
      <c r="B47" s="58" t="s">
        <v>1</v>
      </c>
      <c r="C47" s="58" t="s">
        <v>443</v>
      </c>
      <c r="D47" s="41" t="s">
        <v>446</v>
      </c>
      <c r="E47" s="43">
        <v>5.6</v>
      </c>
      <c r="F47" s="59" t="s">
        <v>1</v>
      </c>
    </row>
    <row r="48" spans="1:6" ht="30">
      <c r="A48" s="58" t="s">
        <v>1</v>
      </c>
      <c r="B48" s="58" t="s">
        <v>1</v>
      </c>
      <c r="C48" s="58" t="s">
        <v>447</v>
      </c>
      <c r="D48" s="41" t="s">
        <v>448</v>
      </c>
      <c r="E48" s="43">
        <v>2.4300000000000002</v>
      </c>
      <c r="F48" s="59" t="s">
        <v>1</v>
      </c>
    </row>
    <row r="49" spans="1:6" ht="30">
      <c r="A49" s="58" t="s">
        <v>1</v>
      </c>
      <c r="B49" s="58" t="s">
        <v>1</v>
      </c>
      <c r="C49" s="58" t="s">
        <v>449</v>
      </c>
      <c r="D49" s="41" t="s">
        <v>450</v>
      </c>
      <c r="E49" s="43">
        <v>52.55</v>
      </c>
      <c r="F49" s="59" t="s">
        <v>1</v>
      </c>
    </row>
    <row r="50" spans="1:6" ht="60">
      <c r="A50" s="56" t="s">
        <v>78</v>
      </c>
      <c r="B50" s="57" t="s">
        <v>80</v>
      </c>
      <c r="C50" s="56" t="s">
        <v>410</v>
      </c>
      <c r="D50" s="58" t="s">
        <v>1</v>
      </c>
      <c r="E50" s="59" t="s">
        <v>1</v>
      </c>
      <c r="F50" s="60">
        <f>SUM(E51:E54)</f>
        <v>80.52</v>
      </c>
    </row>
    <row r="51" spans="1:6" ht="30">
      <c r="A51" s="58" t="s">
        <v>1</v>
      </c>
      <c r="B51" s="58" t="s">
        <v>1</v>
      </c>
      <c r="C51" s="58" t="s">
        <v>451</v>
      </c>
      <c r="D51" s="41" t="s">
        <v>452</v>
      </c>
      <c r="E51" s="43">
        <v>15.85</v>
      </c>
      <c r="F51" s="59" t="s">
        <v>1</v>
      </c>
    </row>
    <row r="52" spans="1:6" ht="30">
      <c r="A52" s="58" t="s">
        <v>1</v>
      </c>
      <c r="B52" s="58" t="s">
        <v>1</v>
      </c>
      <c r="C52" s="58" t="s">
        <v>451</v>
      </c>
      <c r="D52" s="41" t="s">
        <v>453</v>
      </c>
      <c r="E52" s="43">
        <v>16.41</v>
      </c>
      <c r="F52" s="59" t="s">
        <v>1</v>
      </c>
    </row>
    <row r="53" spans="1:6" ht="30">
      <c r="A53" s="58" t="s">
        <v>1</v>
      </c>
      <c r="B53" s="58" t="s">
        <v>1</v>
      </c>
      <c r="C53" s="58" t="s">
        <v>454</v>
      </c>
      <c r="D53" s="41" t="s">
        <v>455</v>
      </c>
      <c r="E53" s="43">
        <v>20.03</v>
      </c>
      <c r="F53" s="59" t="s">
        <v>1</v>
      </c>
    </row>
    <row r="54" spans="1:6" ht="30">
      <c r="A54" s="58" t="s">
        <v>1</v>
      </c>
      <c r="B54" s="58" t="s">
        <v>1</v>
      </c>
      <c r="C54" s="58" t="s">
        <v>454</v>
      </c>
      <c r="D54" s="41" t="s">
        <v>456</v>
      </c>
      <c r="E54" s="43">
        <v>28.23</v>
      </c>
      <c r="F54" s="59" t="s">
        <v>1</v>
      </c>
    </row>
    <row r="55" spans="1:6" ht="60">
      <c r="A55" s="56" t="s">
        <v>81</v>
      </c>
      <c r="B55" s="57" t="s">
        <v>83</v>
      </c>
      <c r="C55" s="56" t="s">
        <v>410</v>
      </c>
      <c r="D55" s="58" t="s">
        <v>1</v>
      </c>
      <c r="E55" s="59" t="s">
        <v>1</v>
      </c>
      <c r="F55" s="60">
        <f>SUM(E56:E57)</f>
        <v>52.55</v>
      </c>
    </row>
    <row r="56" spans="1:6" ht="30">
      <c r="A56" s="58" t="s">
        <v>1</v>
      </c>
      <c r="B56" s="58" t="s">
        <v>1</v>
      </c>
      <c r="C56" s="58" t="s">
        <v>457</v>
      </c>
      <c r="D56" s="41" t="s">
        <v>458</v>
      </c>
      <c r="E56" s="43">
        <v>25</v>
      </c>
      <c r="F56" s="59" t="s">
        <v>1</v>
      </c>
    </row>
    <row r="57" spans="1:6" ht="30">
      <c r="A57" s="58" t="s">
        <v>1</v>
      </c>
      <c r="B57" s="58" t="s">
        <v>1</v>
      </c>
      <c r="C57" s="58" t="s">
        <v>459</v>
      </c>
      <c r="D57" s="41" t="s">
        <v>460</v>
      </c>
      <c r="E57" s="43">
        <v>27.55</v>
      </c>
      <c r="F57" s="59" t="s">
        <v>1</v>
      </c>
    </row>
    <row r="58" spans="1:6" ht="45">
      <c r="A58" s="56" t="s">
        <v>84</v>
      </c>
      <c r="B58" s="57" t="s">
        <v>86</v>
      </c>
      <c r="C58" s="56" t="s">
        <v>410</v>
      </c>
      <c r="D58" s="58" t="s">
        <v>1</v>
      </c>
      <c r="E58" s="59" t="s">
        <v>1</v>
      </c>
      <c r="F58" s="60">
        <f>SUM(E59:E60)</f>
        <v>297.18</v>
      </c>
    </row>
    <row r="59" spans="1:6" ht="30">
      <c r="A59" s="58" t="s">
        <v>1</v>
      </c>
      <c r="B59" s="58" t="s">
        <v>1</v>
      </c>
      <c r="C59" s="58" t="s">
        <v>461</v>
      </c>
      <c r="D59" s="41" t="s">
        <v>462</v>
      </c>
      <c r="E59" s="43">
        <v>244.63</v>
      </c>
      <c r="F59" s="59" t="s">
        <v>1</v>
      </c>
    </row>
    <row r="60" spans="1:6" ht="30">
      <c r="A60" s="58" t="s">
        <v>1</v>
      </c>
      <c r="B60" s="58" t="s">
        <v>1</v>
      </c>
      <c r="C60" s="58" t="s">
        <v>463</v>
      </c>
      <c r="D60" s="41" t="s">
        <v>464</v>
      </c>
      <c r="E60" s="43">
        <v>52.55</v>
      </c>
      <c r="F60" s="59" t="s">
        <v>1</v>
      </c>
    </row>
    <row r="61" spans="1:6" ht="60">
      <c r="A61" s="56" t="s">
        <v>87</v>
      </c>
      <c r="B61" s="57" t="s">
        <v>89</v>
      </c>
      <c r="C61" s="56" t="s">
        <v>430</v>
      </c>
      <c r="D61" s="58" t="s">
        <v>1</v>
      </c>
      <c r="E61" s="59" t="s">
        <v>1</v>
      </c>
      <c r="F61" s="60">
        <f>SUM(E62:E63)</f>
        <v>452</v>
      </c>
    </row>
    <row r="62" spans="1:6" ht="30">
      <c r="A62" s="58" t="s">
        <v>1</v>
      </c>
      <c r="B62" s="58" t="s">
        <v>1</v>
      </c>
      <c r="C62" s="58" t="s">
        <v>465</v>
      </c>
      <c r="D62" s="41" t="s">
        <v>466</v>
      </c>
      <c r="E62" s="43">
        <v>400</v>
      </c>
      <c r="F62" s="59" t="s">
        <v>1</v>
      </c>
    </row>
    <row r="63" spans="1:6" ht="30">
      <c r="A63" s="58" t="s">
        <v>1</v>
      </c>
      <c r="B63" s="58" t="s">
        <v>1</v>
      </c>
      <c r="C63" s="58" t="s">
        <v>467</v>
      </c>
      <c r="D63" s="41" t="s">
        <v>468</v>
      </c>
      <c r="E63" s="43">
        <v>52</v>
      </c>
      <c r="F63" s="59" t="s">
        <v>1</v>
      </c>
    </row>
    <row r="64" spans="1:6" ht="60">
      <c r="A64" s="56" t="s">
        <v>90</v>
      </c>
      <c r="B64" s="57" t="s">
        <v>92</v>
      </c>
      <c r="C64" s="56" t="s">
        <v>410</v>
      </c>
      <c r="D64" s="58" t="s">
        <v>1</v>
      </c>
      <c r="E64" s="59" t="s">
        <v>1</v>
      </c>
      <c r="F64" s="60">
        <f>SUM(E65:E67)</f>
        <v>37.619999999999997</v>
      </c>
    </row>
    <row r="65" spans="1:6" ht="30">
      <c r="A65" s="58" t="s">
        <v>1</v>
      </c>
      <c r="B65" s="58" t="s">
        <v>1</v>
      </c>
      <c r="C65" s="58" t="s">
        <v>469</v>
      </c>
      <c r="D65" s="41" t="s">
        <v>470</v>
      </c>
      <c r="E65" s="43">
        <v>5.04</v>
      </c>
      <c r="F65" s="59" t="s">
        <v>1</v>
      </c>
    </row>
    <row r="66" spans="1:6" ht="30">
      <c r="A66" s="58" t="s">
        <v>1</v>
      </c>
      <c r="B66" s="58" t="s">
        <v>1</v>
      </c>
      <c r="C66" s="58" t="s">
        <v>471</v>
      </c>
      <c r="D66" s="41" t="s">
        <v>472</v>
      </c>
      <c r="E66" s="43">
        <v>3.78</v>
      </c>
      <c r="F66" s="59" t="s">
        <v>1</v>
      </c>
    </row>
    <row r="67" spans="1:6" ht="30">
      <c r="A67" s="58" t="s">
        <v>1</v>
      </c>
      <c r="B67" s="58" t="s">
        <v>1</v>
      </c>
      <c r="C67" s="58" t="s">
        <v>473</v>
      </c>
      <c r="D67" s="41" t="s">
        <v>474</v>
      </c>
      <c r="E67" s="43">
        <v>28.8</v>
      </c>
      <c r="F67" s="59" t="s">
        <v>1</v>
      </c>
    </row>
    <row r="68" spans="1:6" ht="60">
      <c r="A68" s="56" t="s">
        <v>93</v>
      </c>
      <c r="B68" s="57" t="s">
        <v>95</v>
      </c>
      <c r="C68" s="56" t="s">
        <v>410</v>
      </c>
      <c r="D68" s="58" t="s">
        <v>1</v>
      </c>
      <c r="E68" s="59" t="s">
        <v>1</v>
      </c>
      <c r="F68" s="60">
        <f>SUM(E69:E69)</f>
        <v>10.08</v>
      </c>
    </row>
    <row r="69" spans="1:6" ht="30">
      <c r="A69" s="58" t="s">
        <v>1</v>
      </c>
      <c r="B69" s="58" t="s">
        <v>1</v>
      </c>
      <c r="C69" s="58" t="s">
        <v>475</v>
      </c>
      <c r="D69" s="41" t="s">
        <v>476</v>
      </c>
      <c r="E69" s="43">
        <v>10.08</v>
      </c>
      <c r="F69" s="59" t="s">
        <v>1</v>
      </c>
    </row>
    <row r="70" spans="1:6">
      <c r="A70" s="39" t="s">
        <v>96</v>
      </c>
      <c r="B70" s="39" t="s">
        <v>97</v>
      </c>
      <c r="C70" s="39" t="s">
        <v>1</v>
      </c>
      <c r="D70" s="39" t="s">
        <v>1</v>
      </c>
      <c r="E70" s="61" t="s">
        <v>1</v>
      </c>
      <c r="F70" s="61" t="s">
        <v>1</v>
      </c>
    </row>
    <row r="71" spans="1:6" ht="105">
      <c r="A71" s="56" t="s">
        <v>98</v>
      </c>
      <c r="B71" s="57" t="s">
        <v>100</v>
      </c>
      <c r="C71" s="56" t="s">
        <v>410</v>
      </c>
      <c r="D71" s="58" t="s">
        <v>1</v>
      </c>
      <c r="E71" s="59" t="s">
        <v>1</v>
      </c>
      <c r="F71" s="60">
        <f>SUM(E72:E72)</f>
        <v>52</v>
      </c>
    </row>
    <row r="72" spans="1:6" ht="30">
      <c r="A72" s="58" t="s">
        <v>1</v>
      </c>
      <c r="B72" s="58" t="s">
        <v>1</v>
      </c>
      <c r="C72" s="58" t="s">
        <v>477</v>
      </c>
      <c r="D72" s="41" t="s">
        <v>478</v>
      </c>
      <c r="E72" s="43">
        <v>52</v>
      </c>
      <c r="F72" s="59" t="s">
        <v>1</v>
      </c>
    </row>
    <row r="73" spans="1:6" ht="30">
      <c r="A73" s="39" t="s">
        <v>101</v>
      </c>
      <c r="B73" s="39" t="s">
        <v>102</v>
      </c>
      <c r="C73" s="39" t="s">
        <v>1</v>
      </c>
      <c r="D73" s="39" t="s">
        <v>1</v>
      </c>
      <c r="E73" s="61" t="s">
        <v>1</v>
      </c>
      <c r="F73" s="61" t="s">
        <v>1</v>
      </c>
    </row>
    <row r="74" spans="1:6" ht="60">
      <c r="A74" s="56" t="s">
        <v>103</v>
      </c>
      <c r="B74" s="57" t="s">
        <v>105</v>
      </c>
      <c r="C74" s="56" t="s">
        <v>479</v>
      </c>
      <c r="D74" s="58" t="s">
        <v>1</v>
      </c>
      <c r="E74" s="59" t="s">
        <v>1</v>
      </c>
      <c r="F74" s="60">
        <f>SUM(E75:E78)</f>
        <v>2.82</v>
      </c>
    </row>
    <row r="75" spans="1:6" ht="30">
      <c r="A75" s="58" t="s">
        <v>1</v>
      </c>
      <c r="B75" s="58" t="s">
        <v>1</v>
      </c>
      <c r="C75" s="58" t="s">
        <v>480</v>
      </c>
      <c r="D75" s="41" t="s">
        <v>481</v>
      </c>
      <c r="E75" s="43">
        <v>0.16</v>
      </c>
      <c r="F75" s="59" t="s">
        <v>1</v>
      </c>
    </row>
    <row r="76" spans="1:6" ht="30">
      <c r="A76" s="58" t="s">
        <v>1</v>
      </c>
      <c r="B76" s="58" t="s">
        <v>1</v>
      </c>
      <c r="C76" s="58" t="s">
        <v>480</v>
      </c>
      <c r="D76" s="41" t="s">
        <v>482</v>
      </c>
      <c r="E76" s="43">
        <v>0.24</v>
      </c>
      <c r="F76" s="59" t="s">
        <v>1</v>
      </c>
    </row>
    <row r="77" spans="1:6" ht="30">
      <c r="A77" s="58" t="s">
        <v>1</v>
      </c>
      <c r="B77" s="58" t="s">
        <v>1</v>
      </c>
      <c r="C77" s="58" t="s">
        <v>480</v>
      </c>
      <c r="D77" s="41" t="s">
        <v>483</v>
      </c>
      <c r="E77" s="43">
        <v>0.41</v>
      </c>
      <c r="F77" s="59" t="s">
        <v>1</v>
      </c>
    </row>
    <row r="78" spans="1:6" ht="30">
      <c r="A78" s="58" t="s">
        <v>1</v>
      </c>
      <c r="B78" s="58" t="s">
        <v>1</v>
      </c>
      <c r="C78" s="58" t="s">
        <v>484</v>
      </c>
      <c r="D78" s="41" t="s">
        <v>485</v>
      </c>
      <c r="E78" s="43">
        <v>2.0099999999999998</v>
      </c>
      <c r="F78" s="59" t="s">
        <v>1</v>
      </c>
    </row>
    <row r="79" spans="1:6" ht="60">
      <c r="A79" s="56" t="s">
        <v>107</v>
      </c>
      <c r="B79" s="57" t="s">
        <v>109</v>
      </c>
      <c r="C79" s="56" t="s">
        <v>479</v>
      </c>
      <c r="D79" s="58" t="s">
        <v>1</v>
      </c>
      <c r="E79" s="59" t="s">
        <v>1</v>
      </c>
      <c r="F79" s="60">
        <f>SUM(E80:E83)</f>
        <v>18.350000000000001</v>
      </c>
    </row>
    <row r="80" spans="1:6" ht="30">
      <c r="A80" s="58" t="s">
        <v>1</v>
      </c>
      <c r="B80" s="58" t="s">
        <v>1</v>
      </c>
      <c r="C80" s="58" t="s">
        <v>486</v>
      </c>
      <c r="D80" s="41" t="s">
        <v>487</v>
      </c>
      <c r="E80" s="43">
        <v>3.29</v>
      </c>
      <c r="F80" s="59" t="s">
        <v>1</v>
      </c>
    </row>
    <row r="81" spans="1:6" ht="30">
      <c r="A81" s="58" t="s">
        <v>1</v>
      </c>
      <c r="B81" s="58" t="s">
        <v>1</v>
      </c>
      <c r="C81" s="58" t="s">
        <v>486</v>
      </c>
      <c r="D81" s="41" t="s">
        <v>488</v>
      </c>
      <c r="E81" s="43">
        <v>4.93</v>
      </c>
      <c r="F81" s="59" t="s">
        <v>1</v>
      </c>
    </row>
    <row r="82" spans="1:6" ht="30">
      <c r="A82" s="58" t="s">
        <v>1</v>
      </c>
      <c r="B82" s="58" t="s">
        <v>1</v>
      </c>
      <c r="C82" s="58" t="s">
        <v>486</v>
      </c>
      <c r="D82" s="41" t="s">
        <v>489</v>
      </c>
      <c r="E82" s="43">
        <v>9.14</v>
      </c>
      <c r="F82" s="59" t="s">
        <v>1</v>
      </c>
    </row>
    <row r="83" spans="1:6" ht="30">
      <c r="A83" s="58" t="s">
        <v>1</v>
      </c>
      <c r="B83" s="58" t="s">
        <v>1</v>
      </c>
      <c r="C83" s="58" t="s">
        <v>490</v>
      </c>
      <c r="D83" s="41" t="s">
        <v>491</v>
      </c>
      <c r="E83" s="43">
        <v>0.99</v>
      </c>
      <c r="F83" s="59" t="s">
        <v>1</v>
      </c>
    </row>
    <row r="84" spans="1:6" ht="75">
      <c r="A84" s="56" t="s">
        <v>110</v>
      </c>
      <c r="B84" s="57" t="s">
        <v>112</v>
      </c>
      <c r="C84" s="56" t="s">
        <v>479</v>
      </c>
      <c r="D84" s="58" t="s">
        <v>1</v>
      </c>
      <c r="E84" s="59" t="s">
        <v>1</v>
      </c>
      <c r="F84" s="60">
        <f>SUM(E85:E85)</f>
        <v>7.0000000000000007E-2</v>
      </c>
    </row>
    <row r="85" spans="1:6" ht="30">
      <c r="A85" s="58" t="s">
        <v>1</v>
      </c>
      <c r="B85" s="58" t="s">
        <v>1</v>
      </c>
      <c r="C85" s="58" t="s">
        <v>492</v>
      </c>
      <c r="D85" s="41" t="s">
        <v>493</v>
      </c>
      <c r="E85" s="43">
        <v>7.0000000000000007E-2</v>
      </c>
      <c r="F85" s="59" t="s">
        <v>1</v>
      </c>
    </row>
    <row r="86" spans="1:6" ht="45">
      <c r="A86" s="56" t="s">
        <v>113</v>
      </c>
      <c r="B86" s="57" t="s">
        <v>115</v>
      </c>
      <c r="C86" s="56" t="s">
        <v>479</v>
      </c>
      <c r="D86" s="58" t="s">
        <v>1</v>
      </c>
      <c r="E86" s="59" t="s">
        <v>1</v>
      </c>
      <c r="F86" s="60">
        <f>SUM(E87:E89)</f>
        <v>1.3</v>
      </c>
    </row>
    <row r="87" spans="1:6" ht="30">
      <c r="A87" s="58" t="s">
        <v>1</v>
      </c>
      <c r="B87" s="58" t="s">
        <v>1</v>
      </c>
      <c r="C87" s="58" t="s">
        <v>494</v>
      </c>
      <c r="D87" s="41" t="s">
        <v>495</v>
      </c>
      <c r="E87" s="43">
        <v>0.46</v>
      </c>
      <c r="F87" s="59" t="s">
        <v>1</v>
      </c>
    </row>
    <row r="88" spans="1:6" ht="30">
      <c r="A88" s="58" t="s">
        <v>1</v>
      </c>
      <c r="B88" s="58" t="s">
        <v>1</v>
      </c>
      <c r="C88" s="58" t="s">
        <v>494</v>
      </c>
      <c r="D88" s="41" t="s">
        <v>496</v>
      </c>
      <c r="E88" s="43">
        <v>0.71</v>
      </c>
      <c r="F88" s="59" t="s">
        <v>1</v>
      </c>
    </row>
    <row r="89" spans="1:6" ht="30">
      <c r="A89" s="58" t="s">
        <v>1</v>
      </c>
      <c r="B89" s="58" t="s">
        <v>1</v>
      </c>
      <c r="C89" s="58" t="s">
        <v>494</v>
      </c>
      <c r="D89" s="41" t="s">
        <v>497</v>
      </c>
      <c r="E89" s="43">
        <v>0.13</v>
      </c>
      <c r="F89" s="59" t="s">
        <v>1</v>
      </c>
    </row>
    <row r="90" spans="1:6" ht="30">
      <c r="A90" s="56" t="s">
        <v>116</v>
      </c>
      <c r="B90" s="57" t="s">
        <v>118</v>
      </c>
      <c r="C90" s="56" t="s">
        <v>410</v>
      </c>
      <c r="D90" s="58" t="s">
        <v>1</v>
      </c>
      <c r="E90" s="59" t="s">
        <v>1</v>
      </c>
      <c r="F90" s="60">
        <f>SUM(E91:E93)</f>
        <v>2.92</v>
      </c>
    </row>
    <row r="91" spans="1:6" ht="30">
      <c r="A91" s="58" t="s">
        <v>1</v>
      </c>
      <c r="B91" s="58" t="s">
        <v>1</v>
      </c>
      <c r="C91" s="58" t="s">
        <v>494</v>
      </c>
      <c r="D91" s="41" t="s">
        <v>498</v>
      </c>
      <c r="E91" s="43">
        <v>0.98</v>
      </c>
      <c r="F91" s="59" t="s">
        <v>1</v>
      </c>
    </row>
    <row r="92" spans="1:6" ht="30">
      <c r="A92" s="58" t="s">
        <v>1</v>
      </c>
      <c r="B92" s="58" t="s">
        <v>1</v>
      </c>
      <c r="C92" s="58" t="s">
        <v>494</v>
      </c>
      <c r="D92" s="41" t="s">
        <v>499</v>
      </c>
      <c r="E92" s="43">
        <v>1.62</v>
      </c>
      <c r="F92" s="59" t="s">
        <v>1</v>
      </c>
    </row>
    <row r="93" spans="1:6" ht="30">
      <c r="A93" s="58" t="s">
        <v>1</v>
      </c>
      <c r="B93" s="58" t="s">
        <v>1</v>
      </c>
      <c r="C93" s="58" t="s">
        <v>494</v>
      </c>
      <c r="D93" s="41" t="s">
        <v>500</v>
      </c>
      <c r="E93" s="43">
        <v>0.32</v>
      </c>
      <c r="F93" s="59" t="s">
        <v>1</v>
      </c>
    </row>
    <row r="94" spans="1:6" ht="60">
      <c r="A94" s="56" t="s">
        <v>119</v>
      </c>
      <c r="B94" s="57" t="s">
        <v>121</v>
      </c>
      <c r="C94" s="56" t="s">
        <v>410</v>
      </c>
      <c r="D94" s="58" t="s">
        <v>1</v>
      </c>
      <c r="E94" s="59" t="s">
        <v>1</v>
      </c>
      <c r="F94" s="60">
        <f>SUM(E95:E95)</f>
        <v>9.9499999999999993</v>
      </c>
    </row>
    <row r="95" spans="1:6" ht="30">
      <c r="A95" s="58" t="s">
        <v>1</v>
      </c>
      <c r="B95" s="58" t="s">
        <v>1</v>
      </c>
      <c r="C95" s="58" t="s">
        <v>490</v>
      </c>
      <c r="D95" s="41" t="s">
        <v>501</v>
      </c>
      <c r="E95" s="43">
        <v>9.9499999999999993</v>
      </c>
      <c r="F95" s="59" t="s">
        <v>1</v>
      </c>
    </row>
    <row r="96" spans="1:6" ht="75">
      <c r="A96" s="56" t="s">
        <v>122</v>
      </c>
      <c r="B96" s="57" t="s">
        <v>124</v>
      </c>
      <c r="C96" s="56" t="s">
        <v>410</v>
      </c>
      <c r="D96" s="58" t="s">
        <v>1</v>
      </c>
      <c r="E96" s="59" t="s">
        <v>1</v>
      </c>
      <c r="F96" s="60">
        <f>SUM(E97:E99)</f>
        <v>26.82</v>
      </c>
    </row>
    <row r="97" spans="1:6" ht="30">
      <c r="A97" s="58" t="s">
        <v>1</v>
      </c>
      <c r="B97" s="58" t="s">
        <v>1</v>
      </c>
      <c r="C97" s="58" t="s">
        <v>502</v>
      </c>
      <c r="D97" s="41" t="s">
        <v>503</v>
      </c>
      <c r="E97" s="43">
        <v>3.54</v>
      </c>
      <c r="F97" s="59" t="s">
        <v>1</v>
      </c>
    </row>
    <row r="98" spans="1:6" ht="30">
      <c r="A98" s="58" t="s">
        <v>1</v>
      </c>
      <c r="B98" s="58" t="s">
        <v>1</v>
      </c>
      <c r="C98" s="58" t="s">
        <v>504</v>
      </c>
      <c r="D98" s="41" t="s">
        <v>505</v>
      </c>
      <c r="E98" s="43">
        <v>1.76</v>
      </c>
      <c r="F98" s="59" t="s">
        <v>1</v>
      </c>
    </row>
    <row r="99" spans="1:6" ht="30">
      <c r="A99" s="58" t="s">
        <v>1</v>
      </c>
      <c r="B99" s="58" t="s">
        <v>1</v>
      </c>
      <c r="C99" s="58" t="s">
        <v>506</v>
      </c>
      <c r="D99" s="41" t="s">
        <v>507</v>
      </c>
      <c r="E99" s="43">
        <v>21.52</v>
      </c>
      <c r="F99" s="59" t="s">
        <v>1</v>
      </c>
    </row>
    <row r="100" spans="1:6" ht="45">
      <c r="A100" s="56" t="s">
        <v>125</v>
      </c>
      <c r="B100" s="57" t="s">
        <v>127</v>
      </c>
      <c r="C100" s="56" t="s">
        <v>479</v>
      </c>
      <c r="D100" s="58" t="s">
        <v>1</v>
      </c>
      <c r="E100" s="59" t="s">
        <v>1</v>
      </c>
      <c r="F100" s="60">
        <f>SUM(E101:E101)</f>
        <v>0.59</v>
      </c>
    </row>
    <row r="101" spans="1:6" ht="30">
      <c r="A101" s="58" t="s">
        <v>1</v>
      </c>
      <c r="B101" s="58" t="s">
        <v>1</v>
      </c>
      <c r="C101" s="58" t="s">
        <v>508</v>
      </c>
      <c r="D101" s="41" t="s">
        <v>509</v>
      </c>
      <c r="E101" s="43">
        <v>0.59</v>
      </c>
      <c r="F101" s="59" t="s">
        <v>1</v>
      </c>
    </row>
    <row r="102" spans="1:6" ht="75">
      <c r="A102" s="56" t="s">
        <v>128</v>
      </c>
      <c r="B102" s="57" t="s">
        <v>130</v>
      </c>
      <c r="C102" s="56" t="s">
        <v>410</v>
      </c>
      <c r="D102" s="58" t="s">
        <v>1</v>
      </c>
      <c r="E102" s="59" t="s">
        <v>1</v>
      </c>
      <c r="F102" s="60">
        <f>SUM(E103:E106)</f>
        <v>13.19</v>
      </c>
    </row>
    <row r="103" spans="1:6" ht="30">
      <c r="A103" s="58" t="s">
        <v>1</v>
      </c>
      <c r="B103" s="58" t="s">
        <v>1</v>
      </c>
      <c r="C103" s="58" t="s">
        <v>506</v>
      </c>
      <c r="D103" s="41" t="s">
        <v>510</v>
      </c>
      <c r="E103" s="43">
        <v>0.81</v>
      </c>
      <c r="F103" s="59" t="s">
        <v>1</v>
      </c>
    </row>
    <row r="104" spans="1:6" ht="30">
      <c r="A104" s="58" t="s">
        <v>1</v>
      </c>
      <c r="B104" s="58" t="s">
        <v>1</v>
      </c>
      <c r="C104" s="58" t="s">
        <v>506</v>
      </c>
      <c r="D104" s="41" t="s">
        <v>511</v>
      </c>
      <c r="E104" s="43">
        <v>1.21</v>
      </c>
      <c r="F104" s="59" t="s">
        <v>1</v>
      </c>
    </row>
    <row r="105" spans="1:6" ht="30">
      <c r="A105" s="58" t="s">
        <v>1</v>
      </c>
      <c r="B105" s="58" t="s">
        <v>1</v>
      </c>
      <c r="C105" s="58" t="s">
        <v>506</v>
      </c>
      <c r="D105" s="41" t="s">
        <v>512</v>
      </c>
      <c r="E105" s="43">
        <v>2.0299999999999998</v>
      </c>
      <c r="F105" s="59" t="s">
        <v>1</v>
      </c>
    </row>
    <row r="106" spans="1:6" ht="30">
      <c r="A106" s="58" t="s">
        <v>1</v>
      </c>
      <c r="B106" s="58" t="s">
        <v>1</v>
      </c>
      <c r="C106" s="58" t="s">
        <v>506</v>
      </c>
      <c r="D106" s="41" t="s">
        <v>513</v>
      </c>
      <c r="E106" s="43">
        <v>9.14</v>
      </c>
      <c r="F106" s="59" t="s">
        <v>1</v>
      </c>
    </row>
    <row r="107" spans="1:6" ht="75">
      <c r="A107" s="56" t="s">
        <v>131</v>
      </c>
      <c r="B107" s="57" t="s">
        <v>133</v>
      </c>
      <c r="C107" s="56" t="s">
        <v>410</v>
      </c>
      <c r="D107" s="58" t="s">
        <v>1</v>
      </c>
      <c r="E107" s="59" t="s">
        <v>1</v>
      </c>
      <c r="F107" s="60">
        <f>SUM(E108:E112)</f>
        <v>63.19</v>
      </c>
    </row>
    <row r="108" spans="1:6">
      <c r="A108" s="58" t="s">
        <v>1</v>
      </c>
      <c r="B108" s="58" t="s">
        <v>1</v>
      </c>
      <c r="C108" s="58" t="s">
        <v>514</v>
      </c>
      <c r="D108" s="41" t="s">
        <v>515</v>
      </c>
      <c r="E108" s="43">
        <v>50</v>
      </c>
      <c r="F108" s="59" t="s">
        <v>1</v>
      </c>
    </row>
    <row r="109" spans="1:6" ht="30">
      <c r="A109" s="58" t="s">
        <v>1</v>
      </c>
      <c r="B109" s="58" t="s">
        <v>1</v>
      </c>
      <c r="C109" s="58" t="s">
        <v>506</v>
      </c>
      <c r="D109" s="41" t="s">
        <v>510</v>
      </c>
      <c r="E109" s="43">
        <v>0.81</v>
      </c>
      <c r="F109" s="59" t="s">
        <v>1</v>
      </c>
    </row>
    <row r="110" spans="1:6" ht="30">
      <c r="A110" s="58" t="s">
        <v>1</v>
      </c>
      <c r="B110" s="58" t="s">
        <v>1</v>
      </c>
      <c r="C110" s="58" t="s">
        <v>506</v>
      </c>
      <c r="D110" s="41" t="s">
        <v>511</v>
      </c>
      <c r="E110" s="43">
        <v>1.22</v>
      </c>
      <c r="F110" s="59" t="s">
        <v>1</v>
      </c>
    </row>
    <row r="111" spans="1:6" ht="30">
      <c r="A111" s="58" t="s">
        <v>1</v>
      </c>
      <c r="B111" s="58" t="s">
        <v>1</v>
      </c>
      <c r="C111" s="58" t="s">
        <v>506</v>
      </c>
      <c r="D111" s="41" t="s">
        <v>512</v>
      </c>
      <c r="E111" s="43">
        <v>2.02</v>
      </c>
      <c r="F111" s="59" t="s">
        <v>1</v>
      </c>
    </row>
    <row r="112" spans="1:6" ht="30">
      <c r="A112" s="58" t="s">
        <v>1</v>
      </c>
      <c r="B112" s="58" t="s">
        <v>1</v>
      </c>
      <c r="C112" s="58" t="s">
        <v>506</v>
      </c>
      <c r="D112" s="41" t="s">
        <v>513</v>
      </c>
      <c r="E112" s="43">
        <v>9.14</v>
      </c>
      <c r="F112" s="59" t="s">
        <v>1</v>
      </c>
    </row>
    <row r="113" spans="1:6" ht="45">
      <c r="A113" s="56" t="s">
        <v>134</v>
      </c>
      <c r="B113" s="57" t="s">
        <v>136</v>
      </c>
      <c r="C113" s="56" t="s">
        <v>410</v>
      </c>
      <c r="D113" s="58" t="s">
        <v>1</v>
      </c>
      <c r="E113" s="59" t="s">
        <v>1</v>
      </c>
      <c r="F113" s="60">
        <f>SUM(E114:E114)</f>
        <v>9.9499999999999993</v>
      </c>
    </row>
    <row r="114" spans="1:6" ht="30">
      <c r="A114" s="58" t="s">
        <v>1</v>
      </c>
      <c r="B114" s="58" t="s">
        <v>1</v>
      </c>
      <c r="C114" s="58" t="s">
        <v>516</v>
      </c>
      <c r="D114" s="41" t="s">
        <v>501</v>
      </c>
      <c r="E114" s="43">
        <v>9.9499999999999993</v>
      </c>
      <c r="F114" s="59" t="s">
        <v>1</v>
      </c>
    </row>
    <row r="115" spans="1:6" ht="90">
      <c r="A115" s="56" t="s">
        <v>137</v>
      </c>
      <c r="B115" s="57" t="s">
        <v>139</v>
      </c>
      <c r="C115" s="56" t="s">
        <v>430</v>
      </c>
      <c r="D115" s="58" t="s">
        <v>1</v>
      </c>
      <c r="E115" s="59" t="s">
        <v>1</v>
      </c>
      <c r="F115" s="60">
        <f>SUM(E116:E118)</f>
        <v>8.82</v>
      </c>
    </row>
    <row r="116" spans="1:6" ht="30">
      <c r="A116" s="58" t="s">
        <v>1</v>
      </c>
      <c r="B116" s="58" t="s">
        <v>1</v>
      </c>
      <c r="C116" s="58" t="s">
        <v>517</v>
      </c>
      <c r="D116" s="41" t="s">
        <v>518</v>
      </c>
      <c r="E116" s="43">
        <v>2.73</v>
      </c>
      <c r="F116" s="59" t="s">
        <v>1</v>
      </c>
    </row>
    <row r="117" spans="1:6" ht="30">
      <c r="A117" s="58" t="s">
        <v>1</v>
      </c>
      <c r="B117" s="58" t="s">
        <v>1</v>
      </c>
      <c r="C117" s="58" t="s">
        <v>517</v>
      </c>
      <c r="D117" s="41" t="s">
        <v>519</v>
      </c>
      <c r="E117" s="43">
        <v>1.68</v>
      </c>
      <c r="F117" s="59" t="s">
        <v>1</v>
      </c>
    </row>
    <row r="118" spans="1:6" ht="30">
      <c r="A118" s="58" t="s">
        <v>1</v>
      </c>
      <c r="B118" s="58" t="s">
        <v>1</v>
      </c>
      <c r="C118" s="58" t="s">
        <v>517</v>
      </c>
      <c r="D118" s="41" t="s">
        <v>520</v>
      </c>
      <c r="E118" s="43">
        <v>4.41</v>
      </c>
      <c r="F118" s="59" t="s">
        <v>1</v>
      </c>
    </row>
    <row r="119" spans="1:6" ht="60">
      <c r="A119" s="56" t="s">
        <v>140</v>
      </c>
      <c r="B119" s="57" t="s">
        <v>142</v>
      </c>
      <c r="C119" s="56" t="s">
        <v>410</v>
      </c>
      <c r="D119" s="58" t="s">
        <v>1</v>
      </c>
      <c r="E119" s="59" t="s">
        <v>1</v>
      </c>
      <c r="F119" s="60">
        <f>SUM(E120:E122)</f>
        <v>8.82</v>
      </c>
    </row>
    <row r="120" spans="1:6" ht="30">
      <c r="A120" s="58" t="s">
        <v>1</v>
      </c>
      <c r="B120" s="58" t="s">
        <v>1</v>
      </c>
      <c r="C120" s="58" t="s">
        <v>517</v>
      </c>
      <c r="D120" s="41" t="s">
        <v>518</v>
      </c>
      <c r="E120" s="43">
        <v>2.73</v>
      </c>
      <c r="F120" s="59" t="s">
        <v>1</v>
      </c>
    </row>
    <row r="121" spans="1:6" ht="30">
      <c r="A121" s="58" t="s">
        <v>1</v>
      </c>
      <c r="B121" s="58" t="s">
        <v>1</v>
      </c>
      <c r="C121" s="58" t="s">
        <v>517</v>
      </c>
      <c r="D121" s="41" t="s">
        <v>519</v>
      </c>
      <c r="E121" s="43">
        <v>1.68</v>
      </c>
      <c r="F121" s="59" t="s">
        <v>1</v>
      </c>
    </row>
    <row r="122" spans="1:6" ht="30">
      <c r="A122" s="58" t="s">
        <v>1</v>
      </c>
      <c r="B122" s="58" t="s">
        <v>1</v>
      </c>
      <c r="C122" s="58" t="s">
        <v>517</v>
      </c>
      <c r="D122" s="41" t="s">
        <v>520</v>
      </c>
      <c r="E122" s="43">
        <v>4.41</v>
      </c>
      <c r="F122" s="59" t="s">
        <v>1</v>
      </c>
    </row>
    <row r="123" spans="1:6">
      <c r="A123" s="39" t="s">
        <v>143</v>
      </c>
      <c r="B123" s="39" t="s">
        <v>144</v>
      </c>
      <c r="C123" s="39" t="s">
        <v>1</v>
      </c>
      <c r="D123" s="39" t="s">
        <v>1</v>
      </c>
      <c r="E123" s="61" t="s">
        <v>1</v>
      </c>
      <c r="F123" s="61" t="s">
        <v>1</v>
      </c>
    </row>
    <row r="124" spans="1:6" ht="75">
      <c r="A124" s="56" t="s">
        <v>145</v>
      </c>
      <c r="B124" s="57" t="s">
        <v>147</v>
      </c>
      <c r="C124" s="56" t="s">
        <v>430</v>
      </c>
      <c r="D124" s="58" t="s">
        <v>1</v>
      </c>
      <c r="E124" s="59" t="s">
        <v>1</v>
      </c>
      <c r="F124" s="60">
        <f>SUM(E125:E125)</f>
        <v>27.5</v>
      </c>
    </row>
    <row r="125" spans="1:6" ht="30">
      <c r="A125" s="58" t="s">
        <v>1</v>
      </c>
      <c r="B125" s="58" t="s">
        <v>1</v>
      </c>
      <c r="C125" s="58" t="s">
        <v>521</v>
      </c>
      <c r="D125" s="41" t="s">
        <v>522</v>
      </c>
      <c r="E125" s="43">
        <v>27.5</v>
      </c>
      <c r="F125" s="59" t="s">
        <v>1</v>
      </c>
    </row>
    <row r="126" spans="1:6" ht="45">
      <c r="A126" s="56" t="s">
        <v>148</v>
      </c>
      <c r="B126" s="57" t="s">
        <v>150</v>
      </c>
      <c r="C126" s="56" t="s">
        <v>430</v>
      </c>
      <c r="D126" s="58" t="s">
        <v>1</v>
      </c>
      <c r="E126" s="59" t="s">
        <v>1</v>
      </c>
      <c r="F126" s="60">
        <f>SUM(E127:E127)</f>
        <v>12</v>
      </c>
    </row>
    <row r="127" spans="1:6">
      <c r="A127" s="58" t="s">
        <v>1</v>
      </c>
      <c r="B127" s="58" t="s">
        <v>1</v>
      </c>
      <c r="C127" s="58" t="s">
        <v>523</v>
      </c>
      <c r="D127" s="41" t="s">
        <v>524</v>
      </c>
      <c r="E127" s="43">
        <v>12</v>
      </c>
      <c r="F127" s="59" t="s">
        <v>1</v>
      </c>
    </row>
    <row r="128" spans="1:6">
      <c r="A128" s="39" t="s">
        <v>151</v>
      </c>
      <c r="B128" s="39" t="s">
        <v>152</v>
      </c>
      <c r="C128" s="39" t="s">
        <v>1</v>
      </c>
      <c r="D128" s="39" t="s">
        <v>1</v>
      </c>
      <c r="E128" s="61" t="s">
        <v>1</v>
      </c>
      <c r="F128" s="61" t="s">
        <v>1</v>
      </c>
    </row>
    <row r="129" spans="1:6" ht="60">
      <c r="A129" s="56" t="s">
        <v>153</v>
      </c>
      <c r="B129" s="57" t="s">
        <v>155</v>
      </c>
      <c r="C129" s="56" t="s">
        <v>417</v>
      </c>
      <c r="D129" s="58" t="s">
        <v>1</v>
      </c>
      <c r="E129" s="59" t="s">
        <v>1</v>
      </c>
      <c r="F129" s="60">
        <f>SUM(E130:E130)</f>
        <v>1</v>
      </c>
    </row>
    <row r="130" spans="1:6">
      <c r="A130" s="58" t="s">
        <v>1</v>
      </c>
      <c r="B130" s="58" t="s">
        <v>1</v>
      </c>
      <c r="C130" s="58" t="s">
        <v>525</v>
      </c>
      <c r="D130" s="41" t="s">
        <v>418</v>
      </c>
      <c r="E130" s="43">
        <v>1</v>
      </c>
      <c r="F130" s="59" t="s">
        <v>1</v>
      </c>
    </row>
    <row r="131" spans="1:6" ht="60">
      <c r="A131" s="56" t="s">
        <v>156</v>
      </c>
      <c r="B131" s="57" t="s">
        <v>158</v>
      </c>
      <c r="C131" s="56" t="s">
        <v>417</v>
      </c>
      <c r="D131" s="58" t="s">
        <v>1</v>
      </c>
      <c r="E131" s="59" t="s">
        <v>1</v>
      </c>
      <c r="F131" s="60">
        <f>SUM(E132:E132)</f>
        <v>2</v>
      </c>
    </row>
    <row r="132" spans="1:6">
      <c r="A132" s="58" t="s">
        <v>1</v>
      </c>
      <c r="B132" s="58" t="s">
        <v>1</v>
      </c>
      <c r="C132" s="58" t="s">
        <v>525</v>
      </c>
      <c r="D132" s="41" t="s">
        <v>526</v>
      </c>
      <c r="E132" s="43">
        <v>2</v>
      </c>
      <c r="F132" s="59" t="s">
        <v>1</v>
      </c>
    </row>
    <row r="133" spans="1:6" ht="60">
      <c r="A133" s="56" t="s">
        <v>159</v>
      </c>
      <c r="B133" s="57" t="s">
        <v>161</v>
      </c>
      <c r="C133" s="56" t="s">
        <v>417</v>
      </c>
      <c r="D133" s="58" t="s">
        <v>1</v>
      </c>
      <c r="E133" s="59" t="s">
        <v>1</v>
      </c>
      <c r="F133" s="60">
        <f>SUM(E134:E134)</f>
        <v>2</v>
      </c>
    </row>
    <row r="134" spans="1:6">
      <c r="A134" s="58" t="s">
        <v>1</v>
      </c>
      <c r="B134" s="58" t="s">
        <v>1</v>
      </c>
      <c r="C134" s="58" t="s">
        <v>525</v>
      </c>
      <c r="D134" s="41" t="s">
        <v>526</v>
      </c>
      <c r="E134" s="43">
        <v>2</v>
      </c>
      <c r="F134" s="59" t="s">
        <v>1</v>
      </c>
    </row>
    <row r="135" spans="1:6">
      <c r="A135" s="39" t="s">
        <v>162</v>
      </c>
      <c r="B135" s="39" t="s">
        <v>163</v>
      </c>
      <c r="C135" s="39" t="s">
        <v>1</v>
      </c>
      <c r="D135" s="39" t="s">
        <v>1</v>
      </c>
      <c r="E135" s="61" t="s">
        <v>1</v>
      </c>
      <c r="F135" s="61" t="s">
        <v>1</v>
      </c>
    </row>
    <row r="136" spans="1:6" ht="60">
      <c r="A136" s="56" t="s">
        <v>164</v>
      </c>
      <c r="B136" s="57" t="s">
        <v>166</v>
      </c>
      <c r="C136" s="56" t="s">
        <v>417</v>
      </c>
      <c r="D136" s="58" t="s">
        <v>1</v>
      </c>
      <c r="E136" s="59" t="s">
        <v>1</v>
      </c>
      <c r="F136" s="60">
        <f>SUM(E137:E137)</f>
        <v>1</v>
      </c>
    </row>
    <row r="137" spans="1:6">
      <c r="A137" s="58" t="s">
        <v>1</v>
      </c>
      <c r="B137" s="58" t="s">
        <v>1</v>
      </c>
      <c r="C137" s="58" t="s">
        <v>527</v>
      </c>
      <c r="D137" s="41" t="s">
        <v>418</v>
      </c>
      <c r="E137" s="43">
        <v>1</v>
      </c>
      <c r="F137" s="59" t="s">
        <v>1</v>
      </c>
    </row>
    <row r="138" spans="1:6">
      <c r="A138" s="39" t="s">
        <v>167</v>
      </c>
      <c r="B138" s="39" t="s">
        <v>168</v>
      </c>
      <c r="C138" s="39" t="s">
        <v>1</v>
      </c>
      <c r="D138" s="39" t="s">
        <v>1</v>
      </c>
      <c r="E138" s="61" t="s">
        <v>1</v>
      </c>
      <c r="F138" s="61" t="s">
        <v>1</v>
      </c>
    </row>
    <row r="139" spans="1:6">
      <c r="A139" s="39" t="s">
        <v>169</v>
      </c>
      <c r="B139" s="39" t="s">
        <v>22</v>
      </c>
      <c r="C139" s="39" t="s">
        <v>1</v>
      </c>
      <c r="D139" s="39" t="s">
        <v>1</v>
      </c>
      <c r="E139" s="61" t="s">
        <v>1</v>
      </c>
      <c r="F139" s="61" t="s">
        <v>1</v>
      </c>
    </row>
    <row r="140" spans="1:6" ht="75">
      <c r="A140" s="56" t="s">
        <v>170</v>
      </c>
      <c r="B140" s="57" t="s">
        <v>172</v>
      </c>
      <c r="C140" s="56" t="s">
        <v>479</v>
      </c>
      <c r="D140" s="58" t="s">
        <v>1</v>
      </c>
      <c r="E140" s="59" t="s">
        <v>1</v>
      </c>
      <c r="F140" s="60">
        <f>SUM(E141:E141)</f>
        <v>0.66</v>
      </c>
    </row>
    <row r="141" spans="1:6" ht="30">
      <c r="A141" s="58" t="s">
        <v>1</v>
      </c>
      <c r="B141" s="58" t="s">
        <v>1</v>
      </c>
      <c r="C141" s="58" t="s">
        <v>528</v>
      </c>
      <c r="D141" s="41" t="s">
        <v>529</v>
      </c>
      <c r="E141" s="43">
        <v>0.66</v>
      </c>
      <c r="F141" s="59" t="s">
        <v>1</v>
      </c>
    </row>
    <row r="142" spans="1:6" ht="45">
      <c r="A142" s="56" t="s">
        <v>173</v>
      </c>
      <c r="B142" s="57" t="s">
        <v>115</v>
      </c>
      <c r="C142" s="56" t="s">
        <v>479</v>
      </c>
      <c r="D142" s="58" t="s">
        <v>1</v>
      </c>
      <c r="E142" s="59" t="s">
        <v>1</v>
      </c>
      <c r="F142" s="60">
        <f>SUM(E143:E144)</f>
        <v>0.84</v>
      </c>
    </row>
    <row r="143" spans="1:6" ht="30">
      <c r="A143" s="58" t="s">
        <v>1</v>
      </c>
      <c r="B143" s="58" t="s">
        <v>1</v>
      </c>
      <c r="C143" s="58" t="s">
        <v>530</v>
      </c>
      <c r="D143" s="41" t="s">
        <v>531</v>
      </c>
      <c r="E143" s="43">
        <v>0.39</v>
      </c>
      <c r="F143" s="59" t="s">
        <v>1</v>
      </c>
    </row>
    <row r="144" spans="1:6" ht="30">
      <c r="A144" s="58" t="s">
        <v>1</v>
      </c>
      <c r="B144" s="58" t="s">
        <v>1</v>
      </c>
      <c r="C144" s="58" t="s">
        <v>532</v>
      </c>
      <c r="D144" s="41" t="s">
        <v>533</v>
      </c>
      <c r="E144" s="43">
        <v>0.45</v>
      </c>
      <c r="F144" s="59" t="s">
        <v>1</v>
      </c>
    </row>
    <row r="145" spans="1:6" ht="75">
      <c r="A145" s="56" t="s">
        <v>174</v>
      </c>
      <c r="B145" s="57" t="s">
        <v>112</v>
      </c>
      <c r="C145" s="56" t="s">
        <v>479</v>
      </c>
      <c r="D145" s="58" t="s">
        <v>1</v>
      </c>
      <c r="E145" s="59" t="s">
        <v>1</v>
      </c>
      <c r="F145" s="60">
        <f>SUM(E146:E146)</f>
        <v>0.14000000000000001</v>
      </c>
    </row>
    <row r="146" spans="1:6" ht="30">
      <c r="A146" s="58" t="s">
        <v>1</v>
      </c>
      <c r="B146" s="58" t="s">
        <v>1</v>
      </c>
      <c r="C146" s="58" t="s">
        <v>534</v>
      </c>
      <c r="D146" s="41" t="s">
        <v>535</v>
      </c>
      <c r="E146" s="43">
        <v>0.14000000000000001</v>
      </c>
      <c r="F146" s="59" t="s">
        <v>1</v>
      </c>
    </row>
    <row r="147" spans="1:6" ht="30">
      <c r="A147" s="56" t="s">
        <v>175</v>
      </c>
      <c r="B147" s="57" t="s">
        <v>118</v>
      </c>
      <c r="C147" s="56" t="s">
        <v>410</v>
      </c>
      <c r="D147" s="58" t="s">
        <v>1</v>
      </c>
      <c r="E147" s="59" t="s">
        <v>1</v>
      </c>
      <c r="F147" s="60">
        <f>SUM(E148:E149)</f>
        <v>1.68</v>
      </c>
    </row>
    <row r="148" spans="1:6" ht="30">
      <c r="A148" s="58" t="s">
        <v>1</v>
      </c>
      <c r="B148" s="58" t="s">
        <v>1</v>
      </c>
      <c r="C148" s="58" t="s">
        <v>530</v>
      </c>
      <c r="D148" s="41" t="s">
        <v>536</v>
      </c>
      <c r="E148" s="43">
        <v>0.78</v>
      </c>
      <c r="F148" s="59" t="s">
        <v>1</v>
      </c>
    </row>
    <row r="149" spans="1:6" ht="30">
      <c r="A149" s="58" t="s">
        <v>1</v>
      </c>
      <c r="B149" s="58" t="s">
        <v>1</v>
      </c>
      <c r="C149" s="58" t="s">
        <v>532</v>
      </c>
      <c r="D149" s="41" t="s">
        <v>537</v>
      </c>
      <c r="E149" s="43">
        <v>0.9</v>
      </c>
      <c r="F149" s="59" t="s">
        <v>1</v>
      </c>
    </row>
    <row r="150" spans="1:6">
      <c r="A150" s="39" t="s">
        <v>176</v>
      </c>
      <c r="B150" s="39" t="s">
        <v>177</v>
      </c>
      <c r="C150" s="39" t="s">
        <v>1</v>
      </c>
      <c r="D150" s="39" t="s">
        <v>1</v>
      </c>
      <c r="E150" s="61" t="s">
        <v>1</v>
      </c>
      <c r="F150" s="61" t="s">
        <v>1</v>
      </c>
    </row>
    <row r="151" spans="1:6" ht="75">
      <c r="A151" s="56" t="s">
        <v>178</v>
      </c>
      <c r="B151" s="57" t="s">
        <v>124</v>
      </c>
      <c r="C151" s="56" t="s">
        <v>410</v>
      </c>
      <c r="D151" s="58" t="s">
        <v>1</v>
      </c>
      <c r="E151" s="59" t="s">
        <v>1</v>
      </c>
      <c r="F151" s="60">
        <f>SUM(E152:E153)</f>
        <v>1.6</v>
      </c>
    </row>
    <row r="152" spans="1:6" ht="30">
      <c r="A152" s="58" t="s">
        <v>1</v>
      </c>
      <c r="B152" s="58" t="s">
        <v>1</v>
      </c>
      <c r="C152" s="58" t="s">
        <v>530</v>
      </c>
      <c r="D152" s="41" t="s">
        <v>538</v>
      </c>
      <c r="E152" s="43">
        <v>0.74</v>
      </c>
      <c r="F152" s="59" t="s">
        <v>1</v>
      </c>
    </row>
    <row r="153" spans="1:6" ht="30">
      <c r="A153" s="58" t="s">
        <v>1</v>
      </c>
      <c r="B153" s="58" t="s">
        <v>1</v>
      </c>
      <c r="C153" s="58" t="s">
        <v>539</v>
      </c>
      <c r="D153" s="41" t="s">
        <v>540</v>
      </c>
      <c r="E153" s="43">
        <v>0.86</v>
      </c>
      <c r="F153" s="59" t="s">
        <v>1</v>
      </c>
    </row>
    <row r="154" spans="1:6" ht="30">
      <c r="A154" s="56" t="s">
        <v>179</v>
      </c>
      <c r="B154" s="57" t="s">
        <v>181</v>
      </c>
      <c r="C154" s="56" t="s">
        <v>541</v>
      </c>
      <c r="D154" s="58" t="s">
        <v>1</v>
      </c>
      <c r="E154" s="59" t="s">
        <v>1</v>
      </c>
      <c r="F154" s="60">
        <f>SUM(E155:E155)</f>
        <v>107.4</v>
      </c>
    </row>
    <row r="155" spans="1:6" ht="30">
      <c r="A155" s="58" t="s">
        <v>1</v>
      </c>
      <c r="B155" s="58" t="s">
        <v>1</v>
      </c>
      <c r="C155" s="58" t="s">
        <v>542</v>
      </c>
      <c r="D155" s="41" t="s">
        <v>543</v>
      </c>
      <c r="E155" s="43">
        <v>107.4</v>
      </c>
      <c r="F155" s="59" t="s">
        <v>1</v>
      </c>
    </row>
    <row r="156" spans="1:6" ht="30">
      <c r="A156" s="56" t="s">
        <v>183</v>
      </c>
      <c r="B156" s="57" t="s">
        <v>185</v>
      </c>
      <c r="C156" s="56" t="s">
        <v>541</v>
      </c>
      <c r="D156" s="58" t="s">
        <v>1</v>
      </c>
      <c r="E156" s="59" t="s">
        <v>1</v>
      </c>
      <c r="F156" s="60">
        <f>SUM(E157:E157)</f>
        <v>22.81</v>
      </c>
    </row>
    <row r="157" spans="1:6" ht="30">
      <c r="A157" s="58" t="s">
        <v>1</v>
      </c>
      <c r="B157" s="58" t="s">
        <v>1</v>
      </c>
      <c r="C157" s="58" t="s">
        <v>542</v>
      </c>
      <c r="D157" s="41" t="s">
        <v>544</v>
      </c>
      <c r="E157" s="43">
        <v>22.81</v>
      </c>
      <c r="F157" s="59" t="s">
        <v>1</v>
      </c>
    </row>
    <row r="158" spans="1:6" ht="45">
      <c r="A158" s="56" t="s">
        <v>186</v>
      </c>
      <c r="B158" s="57" t="s">
        <v>188</v>
      </c>
      <c r="C158" s="56" t="s">
        <v>410</v>
      </c>
      <c r="D158" s="58" t="s">
        <v>1</v>
      </c>
      <c r="E158" s="59" t="s">
        <v>1</v>
      </c>
      <c r="F158" s="60">
        <f>SUM(E159:E159)</f>
        <v>6.73</v>
      </c>
    </row>
    <row r="159" spans="1:6" ht="30">
      <c r="A159" s="58" t="s">
        <v>1</v>
      </c>
      <c r="B159" s="58" t="s">
        <v>1</v>
      </c>
      <c r="C159" s="58" t="s">
        <v>545</v>
      </c>
      <c r="D159" s="41" t="s">
        <v>546</v>
      </c>
      <c r="E159" s="43">
        <v>6.73</v>
      </c>
      <c r="F159" s="59" t="s">
        <v>1</v>
      </c>
    </row>
    <row r="160" spans="1:6" ht="45">
      <c r="A160" s="56" t="s">
        <v>189</v>
      </c>
      <c r="B160" s="57" t="s">
        <v>52</v>
      </c>
      <c r="C160" s="56" t="s">
        <v>410</v>
      </c>
      <c r="D160" s="58" t="s">
        <v>1</v>
      </c>
      <c r="E160" s="59" t="s">
        <v>1</v>
      </c>
      <c r="F160" s="60">
        <f>SUM(E161:E163)</f>
        <v>13.46</v>
      </c>
    </row>
    <row r="161" spans="1:6" ht="30">
      <c r="A161" s="58" t="s">
        <v>1</v>
      </c>
      <c r="B161" s="58" t="s">
        <v>1</v>
      </c>
      <c r="C161" s="58" t="s">
        <v>530</v>
      </c>
      <c r="D161" s="41" t="s">
        <v>536</v>
      </c>
      <c r="E161" s="43">
        <v>0.78</v>
      </c>
      <c r="F161" s="59" t="s">
        <v>1</v>
      </c>
    </row>
    <row r="162" spans="1:6" ht="30">
      <c r="A162" s="58" t="s">
        <v>1</v>
      </c>
      <c r="B162" s="58" t="s">
        <v>1</v>
      </c>
      <c r="C162" s="58" t="s">
        <v>547</v>
      </c>
      <c r="D162" s="41" t="s">
        <v>548</v>
      </c>
      <c r="E162" s="43">
        <v>1.38</v>
      </c>
      <c r="F162" s="59" t="s">
        <v>1</v>
      </c>
    </row>
    <row r="163" spans="1:6" ht="30">
      <c r="A163" s="58" t="s">
        <v>1</v>
      </c>
      <c r="B163" s="58" t="s">
        <v>1</v>
      </c>
      <c r="C163" s="58" t="s">
        <v>549</v>
      </c>
      <c r="D163" s="41" t="s">
        <v>550</v>
      </c>
      <c r="E163" s="43">
        <v>11.3</v>
      </c>
      <c r="F163" s="59" t="s">
        <v>1</v>
      </c>
    </row>
    <row r="164" spans="1:6" ht="60">
      <c r="A164" s="56" t="s">
        <v>190</v>
      </c>
      <c r="B164" s="57" t="s">
        <v>192</v>
      </c>
      <c r="C164" s="56" t="s">
        <v>479</v>
      </c>
      <c r="D164" s="58" t="s">
        <v>1</v>
      </c>
      <c r="E164" s="59" t="s">
        <v>1</v>
      </c>
      <c r="F164" s="60">
        <f>SUM(E165:E165)</f>
        <v>0.14000000000000001</v>
      </c>
    </row>
    <row r="165" spans="1:6" ht="30">
      <c r="A165" s="58" t="s">
        <v>1</v>
      </c>
      <c r="B165" s="58" t="s">
        <v>1</v>
      </c>
      <c r="C165" s="58" t="s">
        <v>551</v>
      </c>
      <c r="D165" s="41" t="s">
        <v>552</v>
      </c>
      <c r="E165" s="43">
        <v>0.14000000000000001</v>
      </c>
      <c r="F165" s="59" t="s">
        <v>1</v>
      </c>
    </row>
    <row r="166" spans="1:6" ht="30">
      <c r="A166" s="56" t="s">
        <v>193</v>
      </c>
      <c r="B166" s="57" t="s">
        <v>195</v>
      </c>
      <c r="C166" s="56" t="s">
        <v>541</v>
      </c>
      <c r="D166" s="58" t="s">
        <v>1</v>
      </c>
      <c r="E166" s="59" t="s">
        <v>1</v>
      </c>
      <c r="F166" s="60">
        <f>SUM(E167:E167)</f>
        <v>25.2</v>
      </c>
    </row>
    <row r="167" spans="1:6" ht="45">
      <c r="A167" s="58" t="s">
        <v>1</v>
      </c>
      <c r="B167" s="58" t="s">
        <v>1</v>
      </c>
      <c r="C167" s="58" t="s">
        <v>553</v>
      </c>
      <c r="D167" s="41" t="s">
        <v>554</v>
      </c>
      <c r="E167" s="43">
        <v>25.2</v>
      </c>
      <c r="F167" s="59" t="s">
        <v>1</v>
      </c>
    </row>
    <row r="168" spans="1:6">
      <c r="A168" s="39" t="s">
        <v>196</v>
      </c>
      <c r="B168" s="39" t="s">
        <v>197</v>
      </c>
      <c r="C168" s="39" t="s">
        <v>1</v>
      </c>
      <c r="D168" s="39" t="s">
        <v>1</v>
      </c>
      <c r="E168" s="61" t="s">
        <v>1</v>
      </c>
      <c r="F168" s="61" t="s">
        <v>1</v>
      </c>
    </row>
    <row r="169" spans="1:6" ht="45">
      <c r="A169" s="56" t="s">
        <v>198</v>
      </c>
      <c r="B169" s="57" t="s">
        <v>200</v>
      </c>
      <c r="C169" s="56" t="s">
        <v>410</v>
      </c>
      <c r="D169" s="58" t="s">
        <v>1</v>
      </c>
      <c r="E169" s="59" t="s">
        <v>1</v>
      </c>
      <c r="F169" s="60">
        <f>SUM(E170:E173)</f>
        <v>32.409999999999997</v>
      </c>
    </row>
    <row r="170" spans="1:6" ht="30">
      <c r="A170" s="58" t="s">
        <v>1</v>
      </c>
      <c r="B170" s="58" t="s">
        <v>1</v>
      </c>
      <c r="C170" s="58" t="s">
        <v>197</v>
      </c>
      <c r="D170" s="41" t="s">
        <v>555</v>
      </c>
      <c r="E170" s="43">
        <v>11.04</v>
      </c>
      <c r="F170" s="59" t="s">
        <v>1</v>
      </c>
    </row>
    <row r="171" spans="1:6" ht="30">
      <c r="A171" s="58" t="s">
        <v>1</v>
      </c>
      <c r="B171" s="58" t="s">
        <v>1</v>
      </c>
      <c r="C171" s="58" t="s">
        <v>197</v>
      </c>
      <c r="D171" s="41" t="s">
        <v>556</v>
      </c>
      <c r="E171" s="43">
        <v>12.73</v>
      </c>
      <c r="F171" s="59" t="s">
        <v>1</v>
      </c>
    </row>
    <row r="172" spans="1:6" ht="30">
      <c r="A172" s="58" t="s">
        <v>1</v>
      </c>
      <c r="B172" s="58" t="s">
        <v>1</v>
      </c>
      <c r="C172" s="58" t="s">
        <v>557</v>
      </c>
      <c r="D172" s="41" t="s">
        <v>558</v>
      </c>
      <c r="E172" s="43">
        <v>3.12</v>
      </c>
      <c r="F172" s="59" t="s">
        <v>1</v>
      </c>
    </row>
    <row r="173" spans="1:6" ht="30">
      <c r="A173" s="58" t="s">
        <v>1</v>
      </c>
      <c r="B173" s="58" t="s">
        <v>1</v>
      </c>
      <c r="C173" s="58" t="s">
        <v>557</v>
      </c>
      <c r="D173" s="41" t="s">
        <v>559</v>
      </c>
      <c r="E173" s="43">
        <v>5.52</v>
      </c>
      <c r="F173" s="59" t="s">
        <v>1</v>
      </c>
    </row>
    <row r="174" spans="1:6">
      <c r="A174" s="39" t="s">
        <v>201</v>
      </c>
      <c r="B174" s="39" t="s">
        <v>202</v>
      </c>
      <c r="C174" s="39" t="s">
        <v>1</v>
      </c>
      <c r="D174" s="39" t="s">
        <v>1</v>
      </c>
      <c r="E174" s="61" t="s">
        <v>1</v>
      </c>
      <c r="F174" s="61" t="s">
        <v>1</v>
      </c>
    </row>
    <row r="175" spans="1:6" ht="60">
      <c r="A175" s="56" t="s">
        <v>203</v>
      </c>
      <c r="B175" s="57" t="s">
        <v>205</v>
      </c>
      <c r="C175" s="56" t="s">
        <v>479</v>
      </c>
      <c r="D175" s="58" t="s">
        <v>1</v>
      </c>
      <c r="E175" s="59" t="s">
        <v>1</v>
      </c>
      <c r="F175" s="60">
        <f>SUM(E176:E183)</f>
        <v>1.8</v>
      </c>
    </row>
    <row r="176" spans="1:6" ht="30">
      <c r="A176" s="58" t="s">
        <v>1</v>
      </c>
      <c r="B176" s="58" t="s">
        <v>1</v>
      </c>
      <c r="C176" s="58" t="s">
        <v>560</v>
      </c>
      <c r="D176" s="41" t="s">
        <v>561</v>
      </c>
      <c r="E176" s="43">
        <v>0.02</v>
      </c>
      <c r="F176" s="59" t="s">
        <v>1</v>
      </c>
    </row>
    <row r="177" spans="1:6" ht="30">
      <c r="A177" s="58" t="s">
        <v>1</v>
      </c>
      <c r="B177" s="58" t="s">
        <v>1</v>
      </c>
      <c r="C177" s="58" t="s">
        <v>562</v>
      </c>
      <c r="D177" s="41" t="s">
        <v>563</v>
      </c>
      <c r="E177" s="43">
        <v>0.02</v>
      </c>
      <c r="F177" s="59" t="s">
        <v>1</v>
      </c>
    </row>
    <row r="178" spans="1:6" ht="30">
      <c r="A178" s="58" t="s">
        <v>1</v>
      </c>
      <c r="B178" s="58" t="s">
        <v>1</v>
      </c>
      <c r="C178" s="58" t="s">
        <v>534</v>
      </c>
      <c r="D178" s="41" t="s">
        <v>535</v>
      </c>
      <c r="E178" s="43">
        <v>0.14000000000000001</v>
      </c>
      <c r="F178" s="59" t="s">
        <v>1</v>
      </c>
    </row>
    <row r="179" spans="1:6" ht="30">
      <c r="A179" s="58" t="s">
        <v>1</v>
      </c>
      <c r="B179" s="58" t="s">
        <v>1</v>
      </c>
      <c r="C179" s="58" t="s">
        <v>564</v>
      </c>
      <c r="D179" s="41" t="s">
        <v>565</v>
      </c>
      <c r="E179" s="43">
        <v>0.22</v>
      </c>
      <c r="F179" s="59" t="s">
        <v>1</v>
      </c>
    </row>
    <row r="180" spans="1:6" ht="30">
      <c r="A180" s="58" t="s">
        <v>1</v>
      </c>
      <c r="B180" s="58" t="s">
        <v>1</v>
      </c>
      <c r="C180" s="58" t="s">
        <v>566</v>
      </c>
      <c r="D180" s="41" t="s">
        <v>567</v>
      </c>
      <c r="E180" s="43">
        <v>0.12</v>
      </c>
      <c r="F180" s="59" t="s">
        <v>1</v>
      </c>
    </row>
    <row r="181" spans="1:6" ht="30">
      <c r="A181" s="58" t="s">
        <v>1</v>
      </c>
      <c r="B181" s="58" t="s">
        <v>1</v>
      </c>
      <c r="C181" s="58" t="s">
        <v>568</v>
      </c>
      <c r="D181" s="41" t="s">
        <v>569</v>
      </c>
      <c r="E181" s="43">
        <v>0.19</v>
      </c>
      <c r="F181" s="59" t="s">
        <v>1</v>
      </c>
    </row>
    <row r="182" spans="1:6" ht="30">
      <c r="A182" s="58" t="s">
        <v>1</v>
      </c>
      <c r="B182" s="58" t="s">
        <v>1</v>
      </c>
      <c r="C182" s="58" t="s">
        <v>549</v>
      </c>
      <c r="D182" s="41" t="s">
        <v>570</v>
      </c>
      <c r="E182" s="43">
        <v>0.51</v>
      </c>
      <c r="F182" s="59" t="s">
        <v>1</v>
      </c>
    </row>
    <row r="183" spans="1:6" ht="30">
      <c r="A183" s="58" t="s">
        <v>1</v>
      </c>
      <c r="B183" s="58" t="s">
        <v>1</v>
      </c>
      <c r="C183" s="58" t="s">
        <v>571</v>
      </c>
      <c r="D183" s="41" t="s">
        <v>572</v>
      </c>
      <c r="E183" s="43">
        <v>0.57999999999999996</v>
      </c>
      <c r="F183" s="59" t="s">
        <v>1</v>
      </c>
    </row>
    <row r="184" spans="1:6" ht="75">
      <c r="A184" s="56" t="s">
        <v>206</v>
      </c>
      <c r="B184" s="57" t="s">
        <v>208</v>
      </c>
      <c r="C184" s="56" t="s">
        <v>430</v>
      </c>
      <c r="D184" s="58" t="s">
        <v>1</v>
      </c>
      <c r="E184" s="59" t="s">
        <v>1</v>
      </c>
      <c r="F184" s="60">
        <f>SUM(E185:E186)</f>
        <v>2.93</v>
      </c>
    </row>
    <row r="185" spans="1:6">
      <c r="A185" s="58" t="s">
        <v>1</v>
      </c>
      <c r="B185" s="58" t="s">
        <v>1</v>
      </c>
      <c r="C185" s="58" t="s">
        <v>560</v>
      </c>
      <c r="D185" s="41" t="s">
        <v>573</v>
      </c>
      <c r="E185" s="43">
        <v>1.2</v>
      </c>
      <c r="F185" s="59" t="s">
        <v>1</v>
      </c>
    </row>
    <row r="186" spans="1:6" ht="30">
      <c r="A186" s="58" t="s">
        <v>1</v>
      </c>
      <c r="B186" s="58" t="s">
        <v>1</v>
      </c>
      <c r="C186" s="58" t="s">
        <v>562</v>
      </c>
      <c r="D186" s="41" t="s">
        <v>574</v>
      </c>
      <c r="E186" s="43">
        <v>1.73</v>
      </c>
      <c r="F186" s="59" t="s">
        <v>1</v>
      </c>
    </row>
    <row r="187" spans="1:6" ht="30">
      <c r="A187" s="56" t="s">
        <v>209</v>
      </c>
      <c r="B187" s="57" t="s">
        <v>211</v>
      </c>
      <c r="C187" s="56" t="s">
        <v>541</v>
      </c>
      <c r="D187" s="58" t="s">
        <v>1</v>
      </c>
      <c r="E187" s="59" t="s">
        <v>1</v>
      </c>
      <c r="F187" s="60">
        <f>SUM(E188:E189)</f>
        <v>1.58</v>
      </c>
    </row>
    <row r="188" spans="1:6" ht="30">
      <c r="A188" s="58" t="s">
        <v>1</v>
      </c>
      <c r="B188" s="58" t="s">
        <v>1</v>
      </c>
      <c r="C188" s="58" t="s">
        <v>560</v>
      </c>
      <c r="D188" s="41" t="s">
        <v>575</v>
      </c>
      <c r="E188" s="43">
        <v>0.65</v>
      </c>
      <c r="F188" s="59" t="s">
        <v>1</v>
      </c>
    </row>
    <row r="189" spans="1:6" ht="30">
      <c r="A189" s="58" t="s">
        <v>1</v>
      </c>
      <c r="B189" s="58" t="s">
        <v>1</v>
      </c>
      <c r="C189" s="58" t="s">
        <v>562</v>
      </c>
      <c r="D189" s="41" t="s">
        <v>576</v>
      </c>
      <c r="E189" s="43">
        <v>0.93</v>
      </c>
      <c r="F189" s="59" t="s">
        <v>1</v>
      </c>
    </row>
    <row r="190" spans="1:6">
      <c r="A190" s="39" t="s">
        <v>212</v>
      </c>
      <c r="B190" s="39" t="s">
        <v>213</v>
      </c>
      <c r="C190" s="39" t="s">
        <v>1</v>
      </c>
      <c r="D190" s="39" t="s">
        <v>1</v>
      </c>
      <c r="E190" s="61" t="s">
        <v>1</v>
      </c>
      <c r="F190" s="61" t="s">
        <v>1</v>
      </c>
    </row>
    <row r="191" spans="1:6" ht="75">
      <c r="A191" s="56" t="s">
        <v>214</v>
      </c>
      <c r="B191" s="57" t="s">
        <v>130</v>
      </c>
      <c r="C191" s="56" t="s">
        <v>410</v>
      </c>
      <c r="D191" s="58" t="s">
        <v>1</v>
      </c>
      <c r="E191" s="59" t="s">
        <v>1</v>
      </c>
      <c r="F191" s="60">
        <f>SUM(E192:E195)</f>
        <v>64.819999999999993</v>
      </c>
    </row>
    <row r="192" spans="1:6" ht="30">
      <c r="A192" s="58" t="s">
        <v>1</v>
      </c>
      <c r="B192" s="58" t="s">
        <v>1</v>
      </c>
      <c r="C192" s="58" t="s">
        <v>197</v>
      </c>
      <c r="D192" s="41" t="s">
        <v>577</v>
      </c>
      <c r="E192" s="43">
        <v>22.07</v>
      </c>
      <c r="F192" s="59" t="s">
        <v>1</v>
      </c>
    </row>
    <row r="193" spans="1:6" ht="30">
      <c r="A193" s="58" t="s">
        <v>1</v>
      </c>
      <c r="B193" s="58" t="s">
        <v>1</v>
      </c>
      <c r="C193" s="58" t="s">
        <v>197</v>
      </c>
      <c r="D193" s="41" t="s">
        <v>578</v>
      </c>
      <c r="E193" s="43">
        <v>25.47</v>
      </c>
      <c r="F193" s="59" t="s">
        <v>1</v>
      </c>
    </row>
    <row r="194" spans="1:6" ht="30">
      <c r="A194" s="58" t="s">
        <v>1</v>
      </c>
      <c r="B194" s="58" t="s">
        <v>1</v>
      </c>
      <c r="C194" s="58" t="s">
        <v>557</v>
      </c>
      <c r="D194" s="41" t="s">
        <v>579</v>
      </c>
      <c r="E194" s="43">
        <v>11.04</v>
      </c>
      <c r="F194" s="59" t="s">
        <v>1</v>
      </c>
    </row>
    <row r="195" spans="1:6" ht="30">
      <c r="A195" s="58" t="s">
        <v>1</v>
      </c>
      <c r="B195" s="58" t="s">
        <v>1</v>
      </c>
      <c r="C195" s="58" t="s">
        <v>557</v>
      </c>
      <c r="D195" s="41" t="s">
        <v>580</v>
      </c>
      <c r="E195" s="43">
        <v>6.24</v>
      </c>
      <c r="F195" s="59" t="s">
        <v>1</v>
      </c>
    </row>
    <row r="196" spans="1:6" ht="60">
      <c r="A196" s="56" t="s">
        <v>215</v>
      </c>
      <c r="B196" s="57" t="s">
        <v>217</v>
      </c>
      <c r="C196" s="56" t="s">
        <v>410</v>
      </c>
      <c r="D196" s="58" t="s">
        <v>1</v>
      </c>
      <c r="E196" s="59" t="s">
        <v>1</v>
      </c>
      <c r="F196" s="60">
        <f>SUM(E197:E200)</f>
        <v>64.819999999999993</v>
      </c>
    </row>
    <row r="197" spans="1:6" ht="30">
      <c r="A197" s="58" t="s">
        <v>1</v>
      </c>
      <c r="B197" s="58" t="s">
        <v>1</v>
      </c>
      <c r="C197" s="58" t="s">
        <v>197</v>
      </c>
      <c r="D197" s="41" t="s">
        <v>577</v>
      </c>
      <c r="E197" s="43">
        <v>22.07</v>
      </c>
      <c r="F197" s="59" t="s">
        <v>1</v>
      </c>
    </row>
    <row r="198" spans="1:6" ht="30">
      <c r="A198" s="58" t="s">
        <v>1</v>
      </c>
      <c r="B198" s="58" t="s">
        <v>1</v>
      </c>
      <c r="C198" s="58" t="s">
        <v>197</v>
      </c>
      <c r="D198" s="41" t="s">
        <v>578</v>
      </c>
      <c r="E198" s="43">
        <v>25.47</v>
      </c>
      <c r="F198" s="59" t="s">
        <v>1</v>
      </c>
    </row>
    <row r="199" spans="1:6" ht="30">
      <c r="A199" s="58" t="s">
        <v>1</v>
      </c>
      <c r="B199" s="58" t="s">
        <v>1</v>
      </c>
      <c r="C199" s="58" t="s">
        <v>557</v>
      </c>
      <c r="D199" s="41" t="s">
        <v>579</v>
      </c>
      <c r="E199" s="43">
        <v>11.04</v>
      </c>
      <c r="F199" s="59" t="s">
        <v>1</v>
      </c>
    </row>
    <row r="200" spans="1:6" ht="30">
      <c r="A200" s="58" t="s">
        <v>1</v>
      </c>
      <c r="B200" s="58" t="s">
        <v>1</v>
      </c>
      <c r="C200" s="58" t="s">
        <v>557</v>
      </c>
      <c r="D200" s="41" t="s">
        <v>580</v>
      </c>
      <c r="E200" s="43">
        <v>6.24</v>
      </c>
      <c r="F200" s="59" t="s">
        <v>1</v>
      </c>
    </row>
    <row r="201" spans="1:6" ht="60">
      <c r="A201" s="56" t="s">
        <v>218</v>
      </c>
      <c r="B201" s="57" t="s">
        <v>220</v>
      </c>
      <c r="C201" s="56" t="s">
        <v>410</v>
      </c>
      <c r="D201" s="58" t="s">
        <v>1</v>
      </c>
      <c r="E201" s="59" t="s">
        <v>1</v>
      </c>
      <c r="F201" s="60">
        <f>SUM(E202:E202)</f>
        <v>3.27</v>
      </c>
    </row>
    <row r="202" spans="1:6" ht="30">
      <c r="A202" s="58" t="s">
        <v>1</v>
      </c>
      <c r="B202" s="58" t="s">
        <v>1</v>
      </c>
      <c r="C202" s="58" t="s">
        <v>581</v>
      </c>
      <c r="D202" s="41" t="s">
        <v>582</v>
      </c>
      <c r="E202" s="43">
        <v>3.27</v>
      </c>
      <c r="F202" s="59" t="s">
        <v>1</v>
      </c>
    </row>
    <row r="203" spans="1:6" ht="60">
      <c r="A203" s="56" t="s">
        <v>221</v>
      </c>
      <c r="B203" s="57" t="s">
        <v>121</v>
      </c>
      <c r="C203" s="56" t="s">
        <v>410</v>
      </c>
      <c r="D203" s="58" t="s">
        <v>1</v>
      </c>
      <c r="E203" s="59" t="s">
        <v>1</v>
      </c>
      <c r="F203" s="60">
        <f>SUM(E204:E204)</f>
        <v>3.27</v>
      </c>
    </row>
    <row r="204" spans="1:6" ht="30">
      <c r="A204" s="58" t="s">
        <v>1</v>
      </c>
      <c r="B204" s="58" t="s">
        <v>1</v>
      </c>
      <c r="C204" s="58" t="s">
        <v>583</v>
      </c>
      <c r="D204" s="41" t="s">
        <v>582</v>
      </c>
      <c r="E204" s="43">
        <v>3.27</v>
      </c>
      <c r="F204" s="59" t="s">
        <v>1</v>
      </c>
    </row>
    <row r="205" spans="1:6" ht="90">
      <c r="A205" s="56" t="s">
        <v>222</v>
      </c>
      <c r="B205" s="57" t="s">
        <v>224</v>
      </c>
      <c r="C205" s="56" t="s">
        <v>410</v>
      </c>
      <c r="D205" s="58" t="s">
        <v>1</v>
      </c>
      <c r="E205" s="59" t="s">
        <v>1</v>
      </c>
      <c r="F205" s="60">
        <f>SUM(E206:E206)</f>
        <v>3.27</v>
      </c>
    </row>
    <row r="206" spans="1:6" ht="30">
      <c r="A206" s="58" t="s">
        <v>1</v>
      </c>
      <c r="B206" s="58" t="s">
        <v>1</v>
      </c>
      <c r="C206" s="58" t="s">
        <v>584</v>
      </c>
      <c r="D206" s="41" t="s">
        <v>585</v>
      </c>
      <c r="E206" s="43">
        <v>3.27</v>
      </c>
      <c r="F206" s="59" t="s">
        <v>1</v>
      </c>
    </row>
    <row r="207" spans="1:6" ht="90">
      <c r="A207" s="56" t="s">
        <v>225</v>
      </c>
      <c r="B207" s="57" t="s">
        <v>227</v>
      </c>
      <c r="C207" s="56" t="s">
        <v>410</v>
      </c>
      <c r="D207" s="58" t="s">
        <v>1</v>
      </c>
      <c r="E207" s="59" t="s">
        <v>1</v>
      </c>
      <c r="F207" s="60">
        <f>SUM(E208:E209)</f>
        <v>20.55</v>
      </c>
    </row>
    <row r="208" spans="1:6" ht="30">
      <c r="A208" s="58" t="s">
        <v>1</v>
      </c>
      <c r="B208" s="58" t="s">
        <v>1</v>
      </c>
      <c r="C208" s="58" t="s">
        <v>584</v>
      </c>
      <c r="D208" s="41" t="s">
        <v>586</v>
      </c>
      <c r="E208" s="43">
        <v>9.4</v>
      </c>
      <c r="F208" s="59" t="s">
        <v>1</v>
      </c>
    </row>
    <row r="209" spans="1:6" ht="30">
      <c r="A209" s="58" t="s">
        <v>1</v>
      </c>
      <c r="B209" s="58" t="s">
        <v>1</v>
      </c>
      <c r="C209" s="58" t="s">
        <v>584</v>
      </c>
      <c r="D209" s="41" t="s">
        <v>587</v>
      </c>
      <c r="E209" s="43">
        <v>11.15</v>
      </c>
      <c r="F209" s="59" t="s">
        <v>1</v>
      </c>
    </row>
    <row r="210" spans="1:6" ht="60">
      <c r="A210" s="56" t="s">
        <v>228</v>
      </c>
      <c r="B210" s="57" t="s">
        <v>230</v>
      </c>
      <c r="C210" s="56" t="s">
        <v>410</v>
      </c>
      <c r="D210" s="58" t="s">
        <v>1</v>
      </c>
      <c r="E210" s="59" t="s">
        <v>1</v>
      </c>
      <c r="F210" s="60">
        <f>SUM(E211:E211)</f>
        <v>4.3899999999999997</v>
      </c>
    </row>
    <row r="211" spans="1:6" ht="30">
      <c r="A211" s="58" t="s">
        <v>1</v>
      </c>
      <c r="B211" s="58" t="s">
        <v>1</v>
      </c>
      <c r="C211" s="58" t="s">
        <v>528</v>
      </c>
      <c r="D211" s="41" t="s">
        <v>588</v>
      </c>
      <c r="E211" s="43">
        <v>4.3899999999999997</v>
      </c>
      <c r="F211" s="59" t="s">
        <v>1</v>
      </c>
    </row>
    <row r="212" spans="1:6" ht="60">
      <c r="A212" s="56" t="s">
        <v>231</v>
      </c>
      <c r="B212" s="57" t="s">
        <v>233</v>
      </c>
      <c r="C212" s="56" t="s">
        <v>410</v>
      </c>
      <c r="D212" s="58" t="s">
        <v>1</v>
      </c>
      <c r="E212" s="59" t="s">
        <v>1</v>
      </c>
      <c r="F212" s="60">
        <f>SUM(E213:E214)</f>
        <v>0.66</v>
      </c>
    </row>
    <row r="213" spans="1:6" ht="30">
      <c r="A213" s="58" t="s">
        <v>1</v>
      </c>
      <c r="B213" s="58" t="s">
        <v>1</v>
      </c>
      <c r="C213" s="58" t="s">
        <v>589</v>
      </c>
      <c r="D213" s="41" t="s">
        <v>590</v>
      </c>
      <c r="E213" s="43">
        <v>0.18</v>
      </c>
      <c r="F213" s="59" t="s">
        <v>1</v>
      </c>
    </row>
    <row r="214" spans="1:6" ht="30">
      <c r="A214" s="58" t="s">
        <v>1</v>
      </c>
      <c r="B214" s="58" t="s">
        <v>1</v>
      </c>
      <c r="C214" s="58" t="s">
        <v>591</v>
      </c>
      <c r="D214" s="41" t="s">
        <v>592</v>
      </c>
      <c r="E214" s="43">
        <v>0.48</v>
      </c>
      <c r="F214" s="59" t="s">
        <v>1</v>
      </c>
    </row>
    <row r="215" spans="1:6" ht="75">
      <c r="A215" s="56" t="s">
        <v>234</v>
      </c>
      <c r="B215" s="57" t="s">
        <v>236</v>
      </c>
      <c r="C215" s="56" t="s">
        <v>410</v>
      </c>
      <c r="D215" s="58" t="s">
        <v>1</v>
      </c>
      <c r="E215" s="59" t="s">
        <v>1</v>
      </c>
      <c r="F215" s="60">
        <f>SUM(E216:E216)</f>
        <v>5.51</v>
      </c>
    </row>
    <row r="216" spans="1:6" ht="30">
      <c r="A216" s="58" t="s">
        <v>1</v>
      </c>
      <c r="B216" s="58" t="s">
        <v>1</v>
      </c>
      <c r="C216" s="58" t="s">
        <v>593</v>
      </c>
      <c r="D216" s="41" t="s">
        <v>594</v>
      </c>
      <c r="E216" s="43">
        <v>5.51</v>
      </c>
      <c r="F216" s="59" t="s">
        <v>1</v>
      </c>
    </row>
    <row r="217" spans="1:6" ht="60">
      <c r="A217" s="56" t="s">
        <v>237</v>
      </c>
      <c r="B217" s="57" t="s">
        <v>239</v>
      </c>
      <c r="C217" s="56" t="s">
        <v>410</v>
      </c>
      <c r="D217" s="58" t="s">
        <v>1</v>
      </c>
      <c r="E217" s="59" t="s">
        <v>1</v>
      </c>
      <c r="F217" s="60">
        <f>SUM(E218:E218)</f>
        <v>5.51</v>
      </c>
    </row>
    <row r="218" spans="1:6" ht="30">
      <c r="A218" s="58" t="s">
        <v>1</v>
      </c>
      <c r="B218" s="58" t="s">
        <v>1</v>
      </c>
      <c r="C218" s="58" t="s">
        <v>593</v>
      </c>
      <c r="D218" s="41" t="s">
        <v>594</v>
      </c>
      <c r="E218" s="43">
        <v>5.51</v>
      </c>
      <c r="F218" s="59" t="s">
        <v>1</v>
      </c>
    </row>
    <row r="219" spans="1:6">
      <c r="A219" s="39" t="s">
        <v>240</v>
      </c>
      <c r="B219" s="39" t="s">
        <v>241</v>
      </c>
      <c r="C219" s="39" t="s">
        <v>1</v>
      </c>
      <c r="D219" s="39" t="s">
        <v>1</v>
      </c>
      <c r="E219" s="61" t="s">
        <v>1</v>
      </c>
      <c r="F219" s="61" t="s">
        <v>1</v>
      </c>
    </row>
    <row r="220" spans="1:6" ht="45">
      <c r="A220" s="56" t="s">
        <v>242</v>
      </c>
      <c r="B220" s="57" t="s">
        <v>244</v>
      </c>
      <c r="C220" s="56" t="s">
        <v>417</v>
      </c>
      <c r="D220" s="58" t="s">
        <v>1</v>
      </c>
      <c r="E220" s="59" t="s">
        <v>1</v>
      </c>
      <c r="F220" s="60">
        <f>SUM(E221:E221)</f>
        <v>1</v>
      </c>
    </row>
    <row r="221" spans="1:6">
      <c r="A221" s="58" t="s">
        <v>1</v>
      </c>
      <c r="B221" s="58" t="s">
        <v>1</v>
      </c>
      <c r="C221" s="58" t="s">
        <v>595</v>
      </c>
      <c r="D221" s="41" t="s">
        <v>418</v>
      </c>
      <c r="E221" s="43">
        <v>1</v>
      </c>
      <c r="F221" s="59" t="s">
        <v>1</v>
      </c>
    </row>
    <row r="222" spans="1:6" ht="60">
      <c r="A222" s="56" t="s">
        <v>245</v>
      </c>
      <c r="B222" s="57" t="s">
        <v>247</v>
      </c>
      <c r="C222" s="56" t="s">
        <v>417</v>
      </c>
      <c r="D222" s="58" t="s">
        <v>1</v>
      </c>
      <c r="E222" s="59" t="s">
        <v>1</v>
      </c>
      <c r="F222" s="60">
        <f>SUM(E223:E223)</f>
        <v>1</v>
      </c>
    </row>
    <row r="223" spans="1:6">
      <c r="A223" s="58" t="s">
        <v>1</v>
      </c>
      <c r="B223" s="58" t="s">
        <v>1</v>
      </c>
      <c r="C223" s="58" t="s">
        <v>596</v>
      </c>
      <c r="D223" s="41" t="s">
        <v>418</v>
      </c>
      <c r="E223" s="43">
        <v>1</v>
      </c>
      <c r="F223" s="59" t="s">
        <v>1</v>
      </c>
    </row>
    <row r="224" spans="1:6" ht="60">
      <c r="A224" s="56" t="s">
        <v>248</v>
      </c>
      <c r="B224" s="57" t="s">
        <v>250</v>
      </c>
      <c r="C224" s="56" t="s">
        <v>417</v>
      </c>
      <c r="D224" s="58" t="s">
        <v>1</v>
      </c>
      <c r="E224" s="59" t="s">
        <v>1</v>
      </c>
      <c r="F224" s="60">
        <f>SUM(E225:E225)</f>
        <v>1</v>
      </c>
    </row>
    <row r="225" spans="1:6">
      <c r="A225" s="58" t="s">
        <v>1</v>
      </c>
      <c r="B225" s="58" t="s">
        <v>1</v>
      </c>
      <c r="C225" s="58" t="s">
        <v>596</v>
      </c>
      <c r="D225" s="41" t="s">
        <v>418</v>
      </c>
      <c r="E225" s="43">
        <v>1</v>
      </c>
      <c r="F225" s="59" t="s">
        <v>1</v>
      </c>
    </row>
    <row r="226" spans="1:6" ht="105">
      <c r="A226" s="56" t="s">
        <v>251</v>
      </c>
      <c r="B226" s="57" t="s">
        <v>253</v>
      </c>
      <c r="C226" s="56" t="s">
        <v>410</v>
      </c>
      <c r="D226" s="58" t="s">
        <v>1</v>
      </c>
      <c r="E226" s="59" t="s">
        <v>1</v>
      </c>
      <c r="F226" s="60">
        <f>SUM(E227:E227)</f>
        <v>1.89</v>
      </c>
    </row>
    <row r="227" spans="1:6" ht="30">
      <c r="A227" s="58" t="s">
        <v>1</v>
      </c>
      <c r="B227" s="58" t="s">
        <v>1</v>
      </c>
      <c r="C227" s="58" t="s">
        <v>597</v>
      </c>
      <c r="D227" s="41" t="s">
        <v>598</v>
      </c>
      <c r="E227" s="43">
        <v>1.89</v>
      </c>
      <c r="F227" s="59" t="s">
        <v>1</v>
      </c>
    </row>
    <row r="228" spans="1:6" ht="75">
      <c r="A228" s="56" t="s">
        <v>254</v>
      </c>
      <c r="B228" s="57" t="s">
        <v>256</v>
      </c>
      <c r="C228" s="56" t="s">
        <v>599</v>
      </c>
      <c r="D228" s="58" t="s">
        <v>1</v>
      </c>
      <c r="E228" s="59" t="s">
        <v>1</v>
      </c>
      <c r="F228" s="60">
        <f>SUM(E229:E229)</f>
        <v>1</v>
      </c>
    </row>
    <row r="229" spans="1:6">
      <c r="A229" s="58" t="s">
        <v>1</v>
      </c>
      <c r="B229" s="58" t="s">
        <v>1</v>
      </c>
      <c r="C229" s="58" t="s">
        <v>600</v>
      </c>
      <c r="D229" s="41" t="s">
        <v>418</v>
      </c>
      <c r="E229" s="43">
        <v>1</v>
      </c>
      <c r="F229" s="59" t="s">
        <v>1</v>
      </c>
    </row>
    <row r="230" spans="1:6" ht="60">
      <c r="A230" s="56" t="s">
        <v>258</v>
      </c>
      <c r="B230" s="57" t="s">
        <v>260</v>
      </c>
      <c r="C230" s="56" t="s">
        <v>417</v>
      </c>
      <c r="D230" s="58" t="s">
        <v>1</v>
      </c>
      <c r="E230" s="59" t="s">
        <v>1</v>
      </c>
      <c r="F230" s="60">
        <f>SUM(E231:E231)</f>
        <v>3</v>
      </c>
    </row>
    <row r="231" spans="1:6">
      <c r="A231" s="58" t="s">
        <v>1</v>
      </c>
      <c r="B231" s="58" t="s">
        <v>1</v>
      </c>
      <c r="C231" s="58" t="s">
        <v>600</v>
      </c>
      <c r="D231" s="41" t="s">
        <v>601</v>
      </c>
      <c r="E231" s="43">
        <v>3</v>
      </c>
      <c r="F231" s="59" t="s">
        <v>1</v>
      </c>
    </row>
    <row r="232" spans="1:6" ht="45">
      <c r="A232" s="56" t="s">
        <v>261</v>
      </c>
      <c r="B232" s="57" t="s">
        <v>263</v>
      </c>
      <c r="C232" s="56" t="s">
        <v>410</v>
      </c>
      <c r="D232" s="58" t="s">
        <v>1</v>
      </c>
      <c r="E232" s="59" t="s">
        <v>1</v>
      </c>
      <c r="F232" s="60">
        <f>SUM(E233:E233)</f>
        <v>1.73</v>
      </c>
    </row>
    <row r="233" spans="1:6">
      <c r="A233" s="58" t="s">
        <v>1</v>
      </c>
      <c r="B233" s="58" t="s">
        <v>1</v>
      </c>
      <c r="C233" s="58" t="s">
        <v>602</v>
      </c>
      <c r="D233" s="41" t="s">
        <v>603</v>
      </c>
      <c r="E233" s="43">
        <v>1.73</v>
      </c>
      <c r="F233" s="59" t="s">
        <v>1</v>
      </c>
    </row>
    <row r="234" spans="1:6" ht="75">
      <c r="A234" s="56" t="s">
        <v>264</v>
      </c>
      <c r="B234" s="57" t="s">
        <v>266</v>
      </c>
      <c r="C234" s="56" t="s">
        <v>410</v>
      </c>
      <c r="D234" s="58" t="s">
        <v>1</v>
      </c>
      <c r="E234" s="59" t="s">
        <v>1</v>
      </c>
      <c r="F234" s="60">
        <f>SUM(E235:E235)</f>
        <v>0.87</v>
      </c>
    </row>
    <row r="235" spans="1:6" ht="30">
      <c r="A235" s="58" t="s">
        <v>1</v>
      </c>
      <c r="B235" s="58" t="s">
        <v>1</v>
      </c>
      <c r="C235" s="58" t="s">
        <v>604</v>
      </c>
      <c r="D235" s="41" t="s">
        <v>605</v>
      </c>
      <c r="E235" s="43">
        <v>0.87</v>
      </c>
      <c r="F235" s="59" t="s">
        <v>1</v>
      </c>
    </row>
    <row r="236" spans="1:6" ht="45">
      <c r="A236" s="56" t="s">
        <v>267</v>
      </c>
      <c r="B236" s="57" t="s">
        <v>269</v>
      </c>
      <c r="C236" s="56" t="s">
        <v>410</v>
      </c>
      <c r="D236" s="58" t="s">
        <v>1</v>
      </c>
      <c r="E236" s="59" t="s">
        <v>1</v>
      </c>
      <c r="F236" s="60">
        <f>SUM(E237:E237)</f>
        <v>0.87</v>
      </c>
    </row>
    <row r="237" spans="1:6" ht="30">
      <c r="A237" s="58" t="s">
        <v>1</v>
      </c>
      <c r="B237" s="58" t="s">
        <v>1</v>
      </c>
      <c r="C237" s="58" t="s">
        <v>606</v>
      </c>
      <c r="D237" s="41" t="s">
        <v>605</v>
      </c>
      <c r="E237" s="43">
        <v>0.87</v>
      </c>
      <c r="F237" s="59" t="s">
        <v>1</v>
      </c>
    </row>
    <row r="238" spans="1:6" ht="30">
      <c r="A238" s="56" t="s">
        <v>270</v>
      </c>
      <c r="B238" s="57" t="s">
        <v>272</v>
      </c>
      <c r="C238" s="56" t="s">
        <v>410</v>
      </c>
      <c r="D238" s="58" t="s">
        <v>1</v>
      </c>
      <c r="E238" s="59" t="s">
        <v>1</v>
      </c>
      <c r="F238" s="60">
        <f>SUM(E239:E239)</f>
        <v>1.89</v>
      </c>
    </row>
    <row r="239" spans="1:6" ht="30">
      <c r="A239" s="58" t="s">
        <v>1</v>
      </c>
      <c r="B239" s="58" t="s">
        <v>1</v>
      </c>
      <c r="C239" s="58" t="s">
        <v>607</v>
      </c>
      <c r="D239" s="41" t="s">
        <v>598</v>
      </c>
      <c r="E239" s="43">
        <v>1.89</v>
      </c>
      <c r="F239" s="59" t="s">
        <v>1</v>
      </c>
    </row>
    <row r="240" spans="1:6" ht="75">
      <c r="A240" s="56" t="s">
        <v>273</v>
      </c>
      <c r="B240" s="57" t="s">
        <v>275</v>
      </c>
      <c r="C240" s="56" t="s">
        <v>417</v>
      </c>
      <c r="D240" s="58" t="s">
        <v>1</v>
      </c>
      <c r="E240" s="59" t="s">
        <v>1</v>
      </c>
      <c r="F240" s="60">
        <f>SUM(E241:E241)</f>
        <v>2</v>
      </c>
    </row>
    <row r="241" spans="1:6">
      <c r="A241" s="58" t="s">
        <v>1</v>
      </c>
      <c r="B241" s="58" t="s">
        <v>1</v>
      </c>
      <c r="C241" s="58" t="s">
        <v>608</v>
      </c>
      <c r="D241" s="41" t="s">
        <v>526</v>
      </c>
      <c r="E241" s="43">
        <v>2</v>
      </c>
      <c r="F241" s="59" t="s">
        <v>1</v>
      </c>
    </row>
    <row r="242" spans="1:6" ht="75">
      <c r="A242" s="56" t="s">
        <v>276</v>
      </c>
      <c r="B242" s="57" t="s">
        <v>278</v>
      </c>
      <c r="C242" s="56" t="s">
        <v>417</v>
      </c>
      <c r="D242" s="58" t="s">
        <v>1</v>
      </c>
      <c r="E242" s="59" t="s">
        <v>1</v>
      </c>
      <c r="F242" s="60">
        <f>SUM(E243:E243)</f>
        <v>1</v>
      </c>
    </row>
    <row r="243" spans="1:6">
      <c r="A243" s="58" t="s">
        <v>1</v>
      </c>
      <c r="B243" s="58" t="s">
        <v>1</v>
      </c>
      <c r="C243" s="58" t="s">
        <v>609</v>
      </c>
      <c r="D243" s="41" t="s">
        <v>418</v>
      </c>
      <c r="E243" s="43">
        <v>1</v>
      </c>
      <c r="F243" s="59" t="s">
        <v>1</v>
      </c>
    </row>
    <row r="244" spans="1:6">
      <c r="A244" s="39" t="s">
        <v>279</v>
      </c>
      <c r="B244" s="39" t="s">
        <v>280</v>
      </c>
      <c r="C244" s="39" t="s">
        <v>1</v>
      </c>
      <c r="D244" s="39" t="s">
        <v>1</v>
      </c>
      <c r="E244" s="61" t="s">
        <v>1</v>
      </c>
      <c r="F244" s="61" t="s">
        <v>1</v>
      </c>
    </row>
    <row r="245" spans="1:6" ht="105">
      <c r="A245" s="56" t="s">
        <v>281</v>
      </c>
      <c r="B245" s="57" t="s">
        <v>283</v>
      </c>
      <c r="C245" s="56" t="s">
        <v>417</v>
      </c>
      <c r="D245" s="58" t="s">
        <v>1</v>
      </c>
      <c r="E245" s="59" t="s">
        <v>1</v>
      </c>
      <c r="F245" s="60">
        <f>SUM(E246:E246)</f>
        <v>1</v>
      </c>
    </row>
    <row r="246" spans="1:6">
      <c r="A246" s="58" t="s">
        <v>1</v>
      </c>
      <c r="B246" s="58" t="s">
        <v>1</v>
      </c>
      <c r="C246" s="58" t="s">
        <v>610</v>
      </c>
      <c r="D246" s="41" t="s">
        <v>418</v>
      </c>
      <c r="E246" s="43">
        <v>1</v>
      </c>
      <c r="F246" s="59" t="s">
        <v>1</v>
      </c>
    </row>
    <row r="247" spans="1:6" ht="45">
      <c r="A247" s="56" t="s">
        <v>284</v>
      </c>
      <c r="B247" s="57" t="s">
        <v>286</v>
      </c>
      <c r="C247" s="56" t="s">
        <v>430</v>
      </c>
      <c r="D247" s="58" t="s">
        <v>1</v>
      </c>
      <c r="E247" s="59" t="s">
        <v>1</v>
      </c>
      <c r="F247" s="60">
        <f>SUM(E248:E248)</f>
        <v>20</v>
      </c>
    </row>
    <row r="248" spans="1:6">
      <c r="A248" s="58" t="s">
        <v>1</v>
      </c>
      <c r="B248" s="58" t="s">
        <v>1</v>
      </c>
      <c r="C248" s="58" t="s">
        <v>611</v>
      </c>
      <c r="D248" s="41" t="s">
        <v>612</v>
      </c>
      <c r="E248" s="43">
        <v>20</v>
      </c>
      <c r="F248" s="59" t="s">
        <v>1</v>
      </c>
    </row>
    <row r="249" spans="1:6" ht="105">
      <c r="A249" s="56" t="s">
        <v>287</v>
      </c>
      <c r="B249" s="57" t="s">
        <v>289</v>
      </c>
      <c r="C249" s="56" t="s">
        <v>417</v>
      </c>
      <c r="D249" s="58" t="s">
        <v>1</v>
      </c>
      <c r="E249" s="59" t="s">
        <v>1</v>
      </c>
      <c r="F249" s="60">
        <f>SUM(E250:E250)</f>
        <v>1</v>
      </c>
    </row>
    <row r="250" spans="1:6">
      <c r="A250" s="58" t="s">
        <v>1</v>
      </c>
      <c r="B250" s="58" t="s">
        <v>1</v>
      </c>
      <c r="C250" s="58" t="s">
        <v>613</v>
      </c>
      <c r="D250" s="41" t="s">
        <v>418</v>
      </c>
      <c r="E250" s="43">
        <v>1</v>
      </c>
      <c r="F250" s="59" t="s">
        <v>1</v>
      </c>
    </row>
    <row r="251" spans="1:6" ht="105">
      <c r="A251" s="56" t="s">
        <v>290</v>
      </c>
      <c r="B251" s="57" t="s">
        <v>292</v>
      </c>
      <c r="C251" s="56" t="s">
        <v>417</v>
      </c>
      <c r="D251" s="58" t="s">
        <v>1</v>
      </c>
      <c r="E251" s="59" t="s">
        <v>1</v>
      </c>
      <c r="F251" s="60">
        <f>SUM(E252:E252)</f>
        <v>1</v>
      </c>
    </row>
    <row r="252" spans="1:6">
      <c r="A252" s="58" t="s">
        <v>1</v>
      </c>
      <c r="B252" s="58" t="s">
        <v>1</v>
      </c>
      <c r="C252" s="58" t="s">
        <v>614</v>
      </c>
      <c r="D252" s="41" t="s">
        <v>418</v>
      </c>
      <c r="E252" s="43">
        <v>1</v>
      </c>
      <c r="F252" s="59" t="s">
        <v>1</v>
      </c>
    </row>
    <row r="253" spans="1:6" ht="30">
      <c r="A253" s="56" t="s">
        <v>293</v>
      </c>
      <c r="B253" s="57" t="s">
        <v>295</v>
      </c>
      <c r="C253" s="56" t="s">
        <v>417</v>
      </c>
      <c r="D253" s="58" t="s">
        <v>1</v>
      </c>
      <c r="E253" s="59" t="s">
        <v>1</v>
      </c>
      <c r="F253" s="60">
        <f>SUM(E254:E254)</f>
        <v>1</v>
      </c>
    </row>
    <row r="254" spans="1:6">
      <c r="A254" s="58" t="s">
        <v>1</v>
      </c>
      <c r="B254" s="58" t="s">
        <v>1</v>
      </c>
      <c r="C254" s="58" t="s">
        <v>615</v>
      </c>
      <c r="D254" s="41" t="s">
        <v>418</v>
      </c>
      <c r="E254" s="43">
        <v>1</v>
      </c>
      <c r="F254" s="59" t="s">
        <v>1</v>
      </c>
    </row>
    <row r="255" spans="1:6" ht="105">
      <c r="A255" s="56" t="s">
        <v>296</v>
      </c>
      <c r="B255" s="57" t="s">
        <v>298</v>
      </c>
      <c r="C255" s="56" t="s">
        <v>417</v>
      </c>
      <c r="D255" s="58" t="s">
        <v>1</v>
      </c>
      <c r="E255" s="59" t="s">
        <v>1</v>
      </c>
      <c r="F255" s="60">
        <f>SUM(E256:E256)</f>
        <v>1</v>
      </c>
    </row>
    <row r="256" spans="1:6">
      <c r="A256" s="58" t="s">
        <v>1</v>
      </c>
      <c r="B256" s="58" t="s">
        <v>1</v>
      </c>
      <c r="C256" s="58" t="s">
        <v>615</v>
      </c>
      <c r="D256" s="41" t="s">
        <v>418</v>
      </c>
      <c r="E256" s="43">
        <v>1</v>
      </c>
      <c r="F256" s="59" t="s">
        <v>1</v>
      </c>
    </row>
    <row r="257" spans="1:6" ht="60">
      <c r="A257" s="56" t="s">
        <v>299</v>
      </c>
      <c r="B257" s="57" t="s">
        <v>301</v>
      </c>
      <c r="C257" s="56" t="s">
        <v>417</v>
      </c>
      <c r="D257" s="58" t="s">
        <v>1</v>
      </c>
      <c r="E257" s="59" t="s">
        <v>1</v>
      </c>
      <c r="F257" s="60">
        <f>SUM(E258:E258)</f>
        <v>1</v>
      </c>
    </row>
    <row r="258" spans="1:6">
      <c r="A258" s="58" t="s">
        <v>1</v>
      </c>
      <c r="B258" s="58" t="s">
        <v>1</v>
      </c>
      <c r="C258" s="58" t="s">
        <v>610</v>
      </c>
      <c r="D258" s="41" t="s">
        <v>418</v>
      </c>
      <c r="E258" s="43">
        <v>1</v>
      </c>
      <c r="F258" s="59" t="s">
        <v>1</v>
      </c>
    </row>
    <row r="259" spans="1:6" ht="75">
      <c r="A259" s="56" t="s">
        <v>302</v>
      </c>
      <c r="B259" s="57" t="s">
        <v>304</v>
      </c>
      <c r="C259" s="56" t="s">
        <v>417</v>
      </c>
      <c r="D259" s="58" t="s">
        <v>1</v>
      </c>
      <c r="E259" s="59" t="s">
        <v>1</v>
      </c>
      <c r="F259" s="60">
        <f>SUM(E260:E260)</f>
        <v>1</v>
      </c>
    </row>
    <row r="260" spans="1:6">
      <c r="A260" s="58" t="s">
        <v>1</v>
      </c>
      <c r="B260" s="58" t="s">
        <v>1</v>
      </c>
      <c r="C260" s="58" t="s">
        <v>615</v>
      </c>
      <c r="D260" s="41" t="s">
        <v>418</v>
      </c>
      <c r="E260" s="43">
        <v>1</v>
      </c>
      <c r="F260" s="59" t="s">
        <v>1</v>
      </c>
    </row>
    <row r="261" spans="1:6" ht="45">
      <c r="A261" s="56" t="s">
        <v>305</v>
      </c>
      <c r="B261" s="57" t="s">
        <v>307</v>
      </c>
      <c r="C261" s="56" t="s">
        <v>417</v>
      </c>
      <c r="D261" s="58" t="s">
        <v>1</v>
      </c>
      <c r="E261" s="59" t="s">
        <v>1</v>
      </c>
      <c r="F261" s="60">
        <f>SUM(E262:E262)</f>
        <v>1</v>
      </c>
    </row>
    <row r="262" spans="1:6">
      <c r="A262" s="58" t="s">
        <v>1</v>
      </c>
      <c r="B262" s="58" t="s">
        <v>1</v>
      </c>
      <c r="C262" s="58" t="s">
        <v>615</v>
      </c>
      <c r="D262" s="41" t="s">
        <v>418</v>
      </c>
      <c r="E262" s="43">
        <v>1</v>
      </c>
      <c r="F262" s="59" t="s">
        <v>1</v>
      </c>
    </row>
    <row r="263" spans="1:6" ht="45">
      <c r="A263" s="56" t="s">
        <v>308</v>
      </c>
      <c r="B263" s="57" t="s">
        <v>115</v>
      </c>
      <c r="C263" s="56" t="s">
        <v>479</v>
      </c>
      <c r="D263" s="58" t="s">
        <v>1</v>
      </c>
      <c r="E263" s="59" t="s">
        <v>1</v>
      </c>
      <c r="F263" s="60">
        <f>SUM(E264:E265)</f>
        <v>1.8</v>
      </c>
    </row>
    <row r="264" spans="1:6" ht="30">
      <c r="A264" s="58" t="s">
        <v>1</v>
      </c>
      <c r="B264" s="58" t="s">
        <v>1</v>
      </c>
      <c r="C264" s="58" t="s">
        <v>616</v>
      </c>
      <c r="D264" s="41" t="s">
        <v>617</v>
      </c>
      <c r="E264" s="43">
        <v>0.6</v>
      </c>
      <c r="F264" s="59" t="s">
        <v>1</v>
      </c>
    </row>
    <row r="265" spans="1:6" ht="30">
      <c r="A265" s="58" t="s">
        <v>1</v>
      </c>
      <c r="B265" s="58" t="s">
        <v>1</v>
      </c>
      <c r="C265" s="58" t="s">
        <v>618</v>
      </c>
      <c r="D265" s="41" t="s">
        <v>619</v>
      </c>
      <c r="E265" s="43">
        <v>1.2</v>
      </c>
      <c r="F265" s="59" t="s">
        <v>1</v>
      </c>
    </row>
    <row r="266" spans="1:6" ht="45">
      <c r="A266" s="56" t="s">
        <v>309</v>
      </c>
      <c r="B266" s="57" t="s">
        <v>311</v>
      </c>
      <c r="C266" s="56" t="s">
        <v>479</v>
      </c>
      <c r="D266" s="58" t="s">
        <v>1</v>
      </c>
      <c r="E266" s="59" t="s">
        <v>1</v>
      </c>
      <c r="F266" s="60">
        <f>SUM(E267:E267)</f>
        <v>1.8</v>
      </c>
    </row>
    <row r="267" spans="1:6">
      <c r="A267" s="58" t="s">
        <v>1</v>
      </c>
      <c r="B267" s="58" t="s">
        <v>1</v>
      </c>
      <c r="C267" s="58" t="s">
        <v>620</v>
      </c>
      <c r="D267" s="41" t="s">
        <v>621</v>
      </c>
      <c r="E267" s="43">
        <v>1.8</v>
      </c>
      <c r="F267" s="59" t="s">
        <v>1</v>
      </c>
    </row>
    <row r="268" spans="1:6" ht="60">
      <c r="A268" s="56" t="s">
        <v>312</v>
      </c>
      <c r="B268" s="57" t="s">
        <v>314</v>
      </c>
      <c r="C268" s="56" t="s">
        <v>417</v>
      </c>
      <c r="D268" s="58" t="s">
        <v>1</v>
      </c>
      <c r="E268" s="59" t="s">
        <v>1</v>
      </c>
      <c r="F268" s="60">
        <f>SUM(E269:E269)</f>
        <v>1</v>
      </c>
    </row>
    <row r="269" spans="1:6">
      <c r="A269" s="58" t="s">
        <v>1</v>
      </c>
      <c r="B269" s="58" t="s">
        <v>1</v>
      </c>
      <c r="C269" s="58" t="s">
        <v>622</v>
      </c>
      <c r="D269" s="41" t="s">
        <v>418</v>
      </c>
      <c r="E269" s="43">
        <v>1</v>
      </c>
      <c r="F269" s="59" t="s">
        <v>1</v>
      </c>
    </row>
    <row r="270" spans="1:6" ht="45">
      <c r="A270" s="56" t="s">
        <v>315</v>
      </c>
      <c r="B270" s="57" t="s">
        <v>317</v>
      </c>
      <c r="C270" s="56" t="s">
        <v>430</v>
      </c>
      <c r="D270" s="58" t="s">
        <v>1</v>
      </c>
      <c r="E270" s="59" t="s">
        <v>1</v>
      </c>
      <c r="F270" s="60">
        <f>SUM(E271:E271)</f>
        <v>50</v>
      </c>
    </row>
    <row r="271" spans="1:6">
      <c r="A271" s="58" t="s">
        <v>1</v>
      </c>
      <c r="B271" s="58" t="s">
        <v>1</v>
      </c>
      <c r="C271" s="58" t="s">
        <v>623</v>
      </c>
      <c r="D271" s="41" t="s">
        <v>515</v>
      </c>
      <c r="E271" s="43">
        <v>50</v>
      </c>
      <c r="F271" s="59" t="s">
        <v>1</v>
      </c>
    </row>
    <row r="272" spans="1:6" ht="75">
      <c r="A272" s="56" t="s">
        <v>318</v>
      </c>
      <c r="B272" s="57" t="s">
        <v>320</v>
      </c>
      <c r="C272" s="56" t="s">
        <v>417</v>
      </c>
      <c r="D272" s="58" t="s">
        <v>1</v>
      </c>
      <c r="E272" s="59" t="s">
        <v>1</v>
      </c>
      <c r="F272" s="60">
        <f>SUM(E273:E273)</f>
        <v>1</v>
      </c>
    </row>
    <row r="273" spans="1:6">
      <c r="A273" s="58" t="s">
        <v>1</v>
      </c>
      <c r="B273" s="58" t="s">
        <v>1</v>
      </c>
      <c r="C273" s="58" t="s">
        <v>624</v>
      </c>
      <c r="D273" s="41" t="s">
        <v>625</v>
      </c>
      <c r="E273" s="43">
        <v>1</v>
      </c>
      <c r="F273" s="59" t="s">
        <v>1</v>
      </c>
    </row>
    <row r="274" spans="1:6" ht="45">
      <c r="A274" s="56" t="s">
        <v>321</v>
      </c>
      <c r="B274" s="57" t="s">
        <v>323</v>
      </c>
      <c r="C274" s="56" t="s">
        <v>417</v>
      </c>
      <c r="D274" s="58" t="s">
        <v>1</v>
      </c>
      <c r="E274" s="59" t="s">
        <v>1</v>
      </c>
      <c r="F274" s="60">
        <f>SUM(E275:E275)</f>
        <v>1</v>
      </c>
    </row>
    <row r="275" spans="1:6">
      <c r="A275" s="58" t="s">
        <v>1</v>
      </c>
      <c r="B275" s="58" t="s">
        <v>1</v>
      </c>
      <c r="C275" s="58" t="s">
        <v>615</v>
      </c>
      <c r="D275" s="41" t="s">
        <v>418</v>
      </c>
      <c r="E275" s="43">
        <v>1</v>
      </c>
      <c r="F275" s="59" t="s">
        <v>1</v>
      </c>
    </row>
    <row r="276" spans="1:6" ht="105">
      <c r="A276" s="56" t="s">
        <v>324</v>
      </c>
      <c r="B276" s="57" t="s">
        <v>326</v>
      </c>
      <c r="C276" s="56" t="s">
        <v>417</v>
      </c>
      <c r="D276" s="58" t="s">
        <v>1</v>
      </c>
      <c r="E276" s="59" t="s">
        <v>1</v>
      </c>
      <c r="F276" s="60">
        <f>SUM(E277:E277)</f>
        <v>3</v>
      </c>
    </row>
    <row r="277" spans="1:6">
      <c r="A277" s="58" t="s">
        <v>1</v>
      </c>
      <c r="B277" s="58" t="s">
        <v>1</v>
      </c>
      <c r="C277" s="58" t="s">
        <v>626</v>
      </c>
      <c r="D277" s="41" t="s">
        <v>601</v>
      </c>
      <c r="E277" s="43">
        <v>3</v>
      </c>
      <c r="F277" s="59" t="s">
        <v>1</v>
      </c>
    </row>
    <row r="278" spans="1:6" ht="45">
      <c r="A278" s="56" t="s">
        <v>327</v>
      </c>
      <c r="B278" s="57" t="s">
        <v>317</v>
      </c>
      <c r="C278" s="56" t="s">
        <v>430</v>
      </c>
      <c r="D278" s="58" t="s">
        <v>1</v>
      </c>
      <c r="E278" s="59" t="s">
        <v>1</v>
      </c>
      <c r="F278" s="60">
        <f>SUM(E279:E279)</f>
        <v>3</v>
      </c>
    </row>
    <row r="279" spans="1:6">
      <c r="A279" s="58" t="s">
        <v>1</v>
      </c>
      <c r="B279" s="58" t="s">
        <v>1</v>
      </c>
      <c r="C279" s="58" t="s">
        <v>627</v>
      </c>
      <c r="D279" s="41" t="s">
        <v>601</v>
      </c>
      <c r="E279" s="43">
        <v>3</v>
      </c>
      <c r="F279" s="59" t="s">
        <v>1</v>
      </c>
    </row>
    <row r="280" spans="1:6" ht="60">
      <c r="A280" s="56" t="s">
        <v>328</v>
      </c>
      <c r="B280" s="57" t="s">
        <v>330</v>
      </c>
      <c r="C280" s="56" t="s">
        <v>417</v>
      </c>
      <c r="D280" s="58" t="s">
        <v>1</v>
      </c>
      <c r="E280" s="59" t="s">
        <v>1</v>
      </c>
      <c r="F280" s="60">
        <f>SUM(E281:E281)</f>
        <v>1</v>
      </c>
    </row>
    <row r="281" spans="1:6">
      <c r="A281" s="58" t="s">
        <v>1</v>
      </c>
      <c r="B281" s="58" t="s">
        <v>1</v>
      </c>
      <c r="C281" s="58" t="s">
        <v>628</v>
      </c>
      <c r="D281" s="41" t="s">
        <v>418</v>
      </c>
      <c r="E281" s="43">
        <v>1</v>
      </c>
      <c r="F281" s="59" t="s">
        <v>1</v>
      </c>
    </row>
    <row r="282" spans="1:6" ht="60">
      <c r="A282" s="56" t="s">
        <v>331</v>
      </c>
      <c r="B282" s="57" t="s">
        <v>333</v>
      </c>
      <c r="C282" s="56" t="s">
        <v>417</v>
      </c>
      <c r="D282" s="58" t="s">
        <v>1</v>
      </c>
      <c r="E282" s="59" t="s">
        <v>1</v>
      </c>
      <c r="F282" s="60">
        <f>SUM(E283:E283)</f>
        <v>1</v>
      </c>
    </row>
    <row r="283" spans="1:6">
      <c r="A283" s="58" t="s">
        <v>1</v>
      </c>
      <c r="B283" s="58" t="s">
        <v>1</v>
      </c>
      <c r="C283" s="58" t="s">
        <v>628</v>
      </c>
      <c r="D283" s="41" t="s">
        <v>418</v>
      </c>
      <c r="E283" s="43">
        <v>1</v>
      </c>
      <c r="F283" s="59" t="s">
        <v>1</v>
      </c>
    </row>
    <row r="284" spans="1:6" ht="60">
      <c r="A284" s="56" t="s">
        <v>334</v>
      </c>
      <c r="B284" s="57" t="s">
        <v>336</v>
      </c>
      <c r="C284" s="56" t="s">
        <v>417</v>
      </c>
      <c r="D284" s="58" t="s">
        <v>1</v>
      </c>
      <c r="E284" s="59" t="s">
        <v>1</v>
      </c>
      <c r="F284" s="60">
        <f>SUM(E285:E285)</f>
        <v>1</v>
      </c>
    </row>
    <row r="285" spans="1:6">
      <c r="A285" s="58" t="s">
        <v>1</v>
      </c>
      <c r="B285" s="58" t="s">
        <v>1</v>
      </c>
      <c r="C285" s="58" t="s">
        <v>629</v>
      </c>
      <c r="D285" s="41" t="s">
        <v>418</v>
      </c>
      <c r="E285" s="43">
        <v>1</v>
      </c>
      <c r="F285" s="59" t="s">
        <v>1</v>
      </c>
    </row>
    <row r="286" spans="1:6" ht="45">
      <c r="A286" s="56" t="s">
        <v>337</v>
      </c>
      <c r="B286" s="57" t="s">
        <v>339</v>
      </c>
      <c r="C286" s="56" t="s">
        <v>430</v>
      </c>
      <c r="D286" s="58" t="s">
        <v>1</v>
      </c>
      <c r="E286" s="59" t="s">
        <v>1</v>
      </c>
      <c r="F286" s="60">
        <f>SUM(E287:E287)</f>
        <v>5</v>
      </c>
    </row>
    <row r="287" spans="1:6">
      <c r="A287" s="58" t="s">
        <v>1</v>
      </c>
      <c r="B287" s="58" t="s">
        <v>1</v>
      </c>
      <c r="C287" s="58" t="s">
        <v>630</v>
      </c>
      <c r="D287" s="41" t="s">
        <v>631</v>
      </c>
      <c r="E287" s="43">
        <v>5</v>
      </c>
      <c r="F287" s="59" t="s">
        <v>1</v>
      </c>
    </row>
    <row r="288" spans="1:6">
      <c r="A288" s="39" t="s">
        <v>340</v>
      </c>
      <c r="B288" s="39" t="s">
        <v>341</v>
      </c>
      <c r="C288" s="39" t="s">
        <v>1</v>
      </c>
      <c r="D288" s="39" t="s">
        <v>1</v>
      </c>
      <c r="E288" s="61" t="s">
        <v>1</v>
      </c>
      <c r="F288" s="61" t="s">
        <v>1</v>
      </c>
    </row>
    <row r="289" spans="1:6" ht="180">
      <c r="A289" s="56" t="s">
        <v>342</v>
      </c>
      <c r="B289" s="57" t="s">
        <v>344</v>
      </c>
      <c r="C289" s="56" t="s">
        <v>417</v>
      </c>
      <c r="D289" s="58" t="s">
        <v>1</v>
      </c>
      <c r="E289" s="59" t="s">
        <v>1</v>
      </c>
      <c r="F289" s="60">
        <f>SUM(E290:E290)</f>
        <v>1</v>
      </c>
    </row>
    <row r="290" spans="1:6">
      <c r="A290" s="58" t="s">
        <v>1</v>
      </c>
      <c r="B290" s="58" t="s">
        <v>1</v>
      </c>
      <c r="C290" s="58" t="s">
        <v>632</v>
      </c>
      <c r="D290" s="41" t="s">
        <v>418</v>
      </c>
      <c r="E290" s="43">
        <v>1</v>
      </c>
      <c r="F290" s="59" t="s">
        <v>1</v>
      </c>
    </row>
    <row r="291" spans="1:6" ht="150">
      <c r="A291" s="56" t="s">
        <v>345</v>
      </c>
      <c r="B291" s="57" t="s">
        <v>347</v>
      </c>
      <c r="C291" s="56" t="s">
        <v>417</v>
      </c>
      <c r="D291" s="58" t="s">
        <v>1</v>
      </c>
      <c r="E291" s="59" t="s">
        <v>1</v>
      </c>
      <c r="F291" s="60">
        <f>SUM(E292:E292)</f>
        <v>1</v>
      </c>
    </row>
    <row r="292" spans="1:6">
      <c r="A292" s="58" t="s">
        <v>1</v>
      </c>
      <c r="B292" s="58" t="s">
        <v>1</v>
      </c>
      <c r="C292" s="58" t="s">
        <v>633</v>
      </c>
      <c r="D292" s="41" t="s">
        <v>418</v>
      </c>
      <c r="E292" s="43">
        <v>1</v>
      </c>
      <c r="F292" s="59" t="s">
        <v>1</v>
      </c>
    </row>
    <row r="293" spans="1:6" ht="180">
      <c r="A293" s="56" t="s">
        <v>348</v>
      </c>
      <c r="B293" s="57" t="s">
        <v>350</v>
      </c>
      <c r="C293" s="56" t="s">
        <v>417</v>
      </c>
      <c r="D293" s="58" t="s">
        <v>1</v>
      </c>
      <c r="E293" s="59" t="s">
        <v>1</v>
      </c>
      <c r="F293" s="60">
        <f>SUM(E294:E294)</f>
        <v>1</v>
      </c>
    </row>
    <row r="294" spans="1:6">
      <c r="A294" s="58" t="s">
        <v>1</v>
      </c>
      <c r="B294" s="58" t="s">
        <v>1</v>
      </c>
      <c r="C294" s="58" t="s">
        <v>634</v>
      </c>
      <c r="D294" s="41" t="s">
        <v>418</v>
      </c>
      <c r="E294" s="43">
        <v>1</v>
      </c>
      <c r="F294" s="59" t="s">
        <v>1</v>
      </c>
    </row>
    <row r="295" spans="1:6" ht="45">
      <c r="A295" s="56" t="s">
        <v>351</v>
      </c>
      <c r="B295" s="57" t="s">
        <v>353</v>
      </c>
      <c r="C295" s="56" t="s">
        <v>417</v>
      </c>
      <c r="D295" s="58" t="s">
        <v>1</v>
      </c>
      <c r="E295" s="59" t="s">
        <v>1</v>
      </c>
      <c r="F295" s="60">
        <f>SUM(E296:E296)</f>
        <v>1</v>
      </c>
    </row>
    <row r="296" spans="1:6">
      <c r="A296" s="58" t="s">
        <v>1</v>
      </c>
      <c r="B296" s="58" t="s">
        <v>1</v>
      </c>
      <c r="C296" s="58" t="s">
        <v>633</v>
      </c>
      <c r="D296" s="41" t="s">
        <v>418</v>
      </c>
      <c r="E296" s="43">
        <v>1</v>
      </c>
      <c r="F296" s="59" t="s">
        <v>1</v>
      </c>
    </row>
    <row r="297" spans="1:6">
      <c r="A297" s="39" t="s">
        <v>354</v>
      </c>
      <c r="B297" s="39" t="s">
        <v>57</v>
      </c>
      <c r="C297" s="39" t="s">
        <v>1</v>
      </c>
      <c r="D297" s="39" t="s">
        <v>1</v>
      </c>
      <c r="E297" s="61" t="s">
        <v>1</v>
      </c>
      <c r="F297" s="61" t="s">
        <v>1</v>
      </c>
    </row>
    <row r="298" spans="1:6" ht="45">
      <c r="A298" s="56" t="s">
        <v>355</v>
      </c>
      <c r="B298" s="57" t="s">
        <v>86</v>
      </c>
      <c r="C298" s="56" t="s">
        <v>410</v>
      </c>
      <c r="D298" s="58" t="s">
        <v>1</v>
      </c>
      <c r="E298" s="59" t="s">
        <v>1</v>
      </c>
      <c r="F298" s="60">
        <f>SUM(E299:E302)</f>
        <v>32.409999999999997</v>
      </c>
    </row>
    <row r="299" spans="1:6" ht="30">
      <c r="A299" s="58" t="s">
        <v>1</v>
      </c>
      <c r="B299" s="58" t="s">
        <v>1</v>
      </c>
      <c r="C299" s="58" t="s">
        <v>635</v>
      </c>
      <c r="D299" s="41" t="s">
        <v>555</v>
      </c>
      <c r="E299" s="43">
        <v>11.03</v>
      </c>
      <c r="F299" s="59" t="s">
        <v>1</v>
      </c>
    </row>
    <row r="300" spans="1:6" ht="30">
      <c r="A300" s="58" t="s">
        <v>1</v>
      </c>
      <c r="B300" s="58" t="s">
        <v>1</v>
      </c>
      <c r="C300" s="58" t="s">
        <v>635</v>
      </c>
      <c r="D300" s="41" t="s">
        <v>556</v>
      </c>
      <c r="E300" s="43">
        <v>12.74</v>
      </c>
      <c r="F300" s="59" t="s">
        <v>1</v>
      </c>
    </row>
    <row r="301" spans="1:6" ht="30">
      <c r="A301" s="58" t="s">
        <v>1</v>
      </c>
      <c r="B301" s="58" t="s">
        <v>1</v>
      </c>
      <c r="C301" s="58" t="s">
        <v>557</v>
      </c>
      <c r="D301" s="41" t="s">
        <v>559</v>
      </c>
      <c r="E301" s="43">
        <v>5.52</v>
      </c>
      <c r="F301" s="59" t="s">
        <v>1</v>
      </c>
    </row>
    <row r="302" spans="1:6" ht="30">
      <c r="A302" s="58" t="s">
        <v>1</v>
      </c>
      <c r="B302" s="58" t="s">
        <v>1</v>
      </c>
      <c r="C302" s="58" t="s">
        <v>557</v>
      </c>
      <c r="D302" s="41" t="s">
        <v>558</v>
      </c>
      <c r="E302" s="43">
        <v>3.12</v>
      </c>
      <c r="F302" s="59" t="s">
        <v>1</v>
      </c>
    </row>
    <row r="303" spans="1:6" ht="60">
      <c r="A303" s="56" t="s">
        <v>356</v>
      </c>
      <c r="B303" s="57" t="s">
        <v>80</v>
      </c>
      <c r="C303" s="56" t="s">
        <v>410</v>
      </c>
      <c r="D303" s="58" t="s">
        <v>1</v>
      </c>
      <c r="E303" s="59" t="s">
        <v>1</v>
      </c>
      <c r="F303" s="60">
        <f>SUM(E304:E307)</f>
        <v>32.409999999999997</v>
      </c>
    </row>
    <row r="304" spans="1:6" ht="30">
      <c r="A304" s="58" t="s">
        <v>1</v>
      </c>
      <c r="B304" s="58" t="s">
        <v>1</v>
      </c>
      <c r="C304" s="58" t="s">
        <v>635</v>
      </c>
      <c r="D304" s="41" t="s">
        <v>555</v>
      </c>
      <c r="E304" s="43">
        <v>11.03</v>
      </c>
      <c r="F304" s="59" t="s">
        <v>1</v>
      </c>
    </row>
    <row r="305" spans="1:6" ht="30">
      <c r="A305" s="58" t="s">
        <v>1</v>
      </c>
      <c r="B305" s="58" t="s">
        <v>1</v>
      </c>
      <c r="C305" s="58" t="s">
        <v>635</v>
      </c>
      <c r="D305" s="41" t="s">
        <v>556</v>
      </c>
      <c r="E305" s="43">
        <v>12.74</v>
      </c>
      <c r="F305" s="59" t="s">
        <v>1</v>
      </c>
    </row>
    <row r="306" spans="1:6" ht="30">
      <c r="A306" s="58" t="s">
        <v>1</v>
      </c>
      <c r="B306" s="58" t="s">
        <v>1</v>
      </c>
      <c r="C306" s="58" t="s">
        <v>557</v>
      </c>
      <c r="D306" s="41" t="s">
        <v>559</v>
      </c>
      <c r="E306" s="43">
        <v>5.52</v>
      </c>
      <c r="F306" s="59" t="s">
        <v>1</v>
      </c>
    </row>
    <row r="307" spans="1:6" ht="30">
      <c r="A307" s="58" t="s">
        <v>1</v>
      </c>
      <c r="B307" s="58" t="s">
        <v>1</v>
      </c>
      <c r="C307" s="58" t="s">
        <v>557</v>
      </c>
      <c r="D307" s="41" t="s">
        <v>558</v>
      </c>
      <c r="E307" s="43">
        <v>3.12</v>
      </c>
      <c r="F307" s="59" t="s">
        <v>1</v>
      </c>
    </row>
    <row r="308" spans="1:6" ht="60">
      <c r="A308" s="56" t="s">
        <v>357</v>
      </c>
      <c r="B308" s="57" t="s">
        <v>92</v>
      </c>
      <c r="C308" s="56" t="s">
        <v>410</v>
      </c>
      <c r="D308" s="58" t="s">
        <v>1</v>
      </c>
      <c r="E308" s="59" t="s">
        <v>1</v>
      </c>
      <c r="F308" s="60">
        <f>SUM(E309:E310)</f>
        <v>4.2300000000000004</v>
      </c>
    </row>
    <row r="309" spans="1:6" ht="30">
      <c r="A309" s="58" t="s">
        <v>1</v>
      </c>
      <c r="B309" s="58" t="s">
        <v>1</v>
      </c>
      <c r="C309" s="58" t="s">
        <v>636</v>
      </c>
      <c r="D309" s="41" t="s">
        <v>637</v>
      </c>
      <c r="E309" s="43">
        <v>3.78</v>
      </c>
      <c r="F309" s="59" t="s">
        <v>1</v>
      </c>
    </row>
    <row r="310" spans="1:6" ht="30">
      <c r="A310" s="58" t="s">
        <v>1</v>
      </c>
      <c r="B310" s="58" t="s">
        <v>1</v>
      </c>
      <c r="C310" s="58" t="s">
        <v>638</v>
      </c>
      <c r="D310" s="41" t="s">
        <v>639</v>
      </c>
      <c r="E310" s="43">
        <v>0.45</v>
      </c>
      <c r="F310" s="59" t="s">
        <v>1</v>
      </c>
    </row>
    <row r="311" spans="1:6" ht="60">
      <c r="A311" s="56" t="s">
        <v>358</v>
      </c>
      <c r="B311" s="57" t="s">
        <v>360</v>
      </c>
      <c r="C311" s="56" t="s">
        <v>410</v>
      </c>
      <c r="D311" s="58" t="s">
        <v>1</v>
      </c>
      <c r="E311" s="59" t="s">
        <v>1</v>
      </c>
      <c r="F311" s="60">
        <f>SUM(E312:E312)</f>
        <v>5.51</v>
      </c>
    </row>
    <row r="312" spans="1:6" ht="30">
      <c r="A312" s="58" t="s">
        <v>1</v>
      </c>
      <c r="B312" s="58" t="s">
        <v>1</v>
      </c>
      <c r="C312" s="58" t="s">
        <v>640</v>
      </c>
      <c r="D312" s="41" t="s">
        <v>594</v>
      </c>
      <c r="E312" s="43">
        <v>5.51</v>
      </c>
      <c r="F312" s="59" t="s">
        <v>1</v>
      </c>
    </row>
    <row r="313" spans="1:6" ht="45">
      <c r="A313" s="56" t="s">
        <v>361</v>
      </c>
      <c r="B313" s="57" t="s">
        <v>363</v>
      </c>
      <c r="C313" s="56" t="s">
        <v>410</v>
      </c>
      <c r="D313" s="58" t="s">
        <v>1</v>
      </c>
      <c r="E313" s="59" t="s">
        <v>1</v>
      </c>
      <c r="F313" s="60">
        <f>SUM(E314:E314)</f>
        <v>5.51</v>
      </c>
    </row>
    <row r="314" spans="1:6" ht="30">
      <c r="A314" s="58" t="s">
        <v>1</v>
      </c>
      <c r="B314" s="58" t="s">
        <v>1</v>
      </c>
      <c r="C314" s="58" t="s">
        <v>593</v>
      </c>
      <c r="D314" s="41" t="s">
        <v>594</v>
      </c>
      <c r="E314" s="43">
        <v>5.51</v>
      </c>
      <c r="F314" s="59" t="s">
        <v>1</v>
      </c>
    </row>
    <row r="315" spans="1:6">
      <c r="A315" s="39" t="s">
        <v>364</v>
      </c>
      <c r="B315" s="39" t="s">
        <v>365</v>
      </c>
      <c r="C315" s="39" t="s">
        <v>1</v>
      </c>
      <c r="D315" s="39" t="s">
        <v>1</v>
      </c>
      <c r="E315" s="61" t="s">
        <v>1</v>
      </c>
      <c r="F315" s="61" t="s">
        <v>1</v>
      </c>
    </row>
    <row r="316" spans="1:6" ht="60">
      <c r="A316" s="56" t="s">
        <v>366</v>
      </c>
      <c r="B316" s="57" t="s">
        <v>368</v>
      </c>
      <c r="C316" s="56" t="s">
        <v>410</v>
      </c>
      <c r="D316" s="58" t="s">
        <v>1</v>
      </c>
      <c r="E316" s="59" t="s">
        <v>1</v>
      </c>
      <c r="F316" s="60">
        <f>SUM(E317:E317)</f>
        <v>5.51</v>
      </c>
    </row>
    <row r="317" spans="1:6" ht="30">
      <c r="A317" s="58" t="s">
        <v>1</v>
      </c>
      <c r="B317" s="58" t="s">
        <v>1</v>
      </c>
      <c r="C317" s="58" t="s">
        <v>641</v>
      </c>
      <c r="D317" s="41" t="s">
        <v>594</v>
      </c>
      <c r="E317" s="43">
        <v>5.51</v>
      </c>
      <c r="F317" s="59" t="s">
        <v>1</v>
      </c>
    </row>
    <row r="318" spans="1:6" ht="75">
      <c r="A318" s="56" t="s">
        <v>369</v>
      </c>
      <c r="B318" s="57" t="s">
        <v>371</v>
      </c>
      <c r="C318" s="56" t="s">
        <v>410</v>
      </c>
      <c r="D318" s="58" t="s">
        <v>1</v>
      </c>
      <c r="E318" s="59" t="s">
        <v>1</v>
      </c>
      <c r="F318" s="60">
        <f>SUM(E319:E319)</f>
        <v>5.51</v>
      </c>
    </row>
    <row r="319" spans="1:6" ht="30">
      <c r="A319" s="58" t="s">
        <v>1</v>
      </c>
      <c r="B319" s="58" t="s">
        <v>1</v>
      </c>
      <c r="C319" s="58" t="s">
        <v>641</v>
      </c>
      <c r="D319" s="41" t="s">
        <v>594</v>
      </c>
      <c r="E319" s="43">
        <v>5.51</v>
      </c>
      <c r="F319" s="59" t="s">
        <v>1</v>
      </c>
    </row>
    <row r="320" spans="1:6" ht="45">
      <c r="A320" s="56" t="s">
        <v>372</v>
      </c>
      <c r="B320" s="57" t="s">
        <v>374</v>
      </c>
      <c r="C320" s="56" t="s">
        <v>410</v>
      </c>
      <c r="D320" s="58" t="s">
        <v>1</v>
      </c>
      <c r="E320" s="59" t="s">
        <v>1</v>
      </c>
      <c r="F320" s="60">
        <f>SUM(E321:E321)</f>
        <v>7.35</v>
      </c>
    </row>
    <row r="321" spans="1:6" ht="30">
      <c r="A321" s="58" t="s">
        <v>1</v>
      </c>
      <c r="B321" s="58" t="s">
        <v>1</v>
      </c>
      <c r="C321" s="58" t="s">
        <v>642</v>
      </c>
      <c r="D321" s="41" t="s">
        <v>643</v>
      </c>
      <c r="E321" s="43">
        <v>7.35</v>
      </c>
      <c r="F321" s="59" t="s">
        <v>1</v>
      </c>
    </row>
    <row r="322" spans="1:6">
      <c r="A322" s="39" t="s">
        <v>375</v>
      </c>
      <c r="B322" s="39" t="s">
        <v>376</v>
      </c>
      <c r="C322" s="39" t="s">
        <v>1</v>
      </c>
      <c r="D322" s="39" t="s">
        <v>1</v>
      </c>
      <c r="E322" s="61" t="s">
        <v>1</v>
      </c>
      <c r="F322" s="61" t="s">
        <v>1</v>
      </c>
    </row>
    <row r="323" spans="1:6">
      <c r="A323" s="56" t="s">
        <v>377</v>
      </c>
      <c r="B323" s="57" t="s">
        <v>379</v>
      </c>
      <c r="C323" s="56" t="s">
        <v>419</v>
      </c>
      <c r="D323" s="58" t="s">
        <v>1</v>
      </c>
      <c r="E323" s="59" t="s">
        <v>1</v>
      </c>
      <c r="F323" s="60">
        <f>SUM(E324:E324)</f>
        <v>16</v>
      </c>
    </row>
    <row r="324" spans="1:6" ht="30">
      <c r="A324" s="58" t="s">
        <v>1</v>
      </c>
      <c r="B324" s="58" t="s">
        <v>1</v>
      </c>
      <c r="C324" s="58" t="s">
        <v>420</v>
      </c>
      <c r="D324" s="41" t="s">
        <v>421</v>
      </c>
      <c r="E324" s="43">
        <v>16</v>
      </c>
      <c r="F324" s="59" t="s">
        <v>1</v>
      </c>
    </row>
    <row r="325" spans="1:6">
      <c r="A325" s="56" t="s">
        <v>380</v>
      </c>
      <c r="B325" s="57" t="s">
        <v>382</v>
      </c>
      <c r="C325" s="56" t="s">
        <v>410</v>
      </c>
      <c r="D325" s="58" t="s">
        <v>1</v>
      </c>
      <c r="E325" s="59" t="s">
        <v>1</v>
      </c>
      <c r="F325" s="60">
        <f>SUM(E326:E326)</f>
        <v>429</v>
      </c>
    </row>
    <row r="326" spans="1:6" ht="30">
      <c r="A326" s="58" t="s">
        <v>1</v>
      </c>
      <c r="B326" s="58" t="s">
        <v>1</v>
      </c>
      <c r="C326" s="58" t="s">
        <v>644</v>
      </c>
      <c r="D326" s="41" t="s">
        <v>423</v>
      </c>
      <c r="E326" s="43">
        <v>429</v>
      </c>
      <c r="F326" s="59" t="s">
        <v>1</v>
      </c>
    </row>
    <row r="327" spans="1:6" ht="60">
      <c r="A327" s="56" t="s">
        <v>383</v>
      </c>
      <c r="B327" s="57" t="s">
        <v>385</v>
      </c>
      <c r="C327" s="56" t="s">
        <v>479</v>
      </c>
      <c r="D327" s="58" t="s">
        <v>1</v>
      </c>
      <c r="E327" s="59" t="s">
        <v>1</v>
      </c>
      <c r="F327" s="60">
        <f>SUM(E328:E334)</f>
        <v>24.19</v>
      </c>
    </row>
    <row r="328" spans="1:6" ht="30">
      <c r="A328" s="58" t="s">
        <v>1</v>
      </c>
      <c r="B328" s="58" t="s">
        <v>1</v>
      </c>
      <c r="C328" s="58" t="s">
        <v>645</v>
      </c>
      <c r="D328" s="41" t="s">
        <v>646</v>
      </c>
      <c r="E328" s="43">
        <v>2.82</v>
      </c>
      <c r="F328" s="59" t="s">
        <v>1</v>
      </c>
    </row>
    <row r="329" spans="1:6" ht="30">
      <c r="A329" s="58" t="s">
        <v>1</v>
      </c>
      <c r="B329" s="58" t="s">
        <v>1</v>
      </c>
      <c r="C329" s="58" t="s">
        <v>647</v>
      </c>
      <c r="D329" s="41" t="s">
        <v>648</v>
      </c>
      <c r="E329" s="43">
        <v>18.36</v>
      </c>
      <c r="F329" s="59" t="s">
        <v>1</v>
      </c>
    </row>
    <row r="330" spans="1:6">
      <c r="A330" s="58" t="s">
        <v>1</v>
      </c>
      <c r="B330" s="58" t="s">
        <v>1</v>
      </c>
      <c r="C330" s="58" t="s">
        <v>649</v>
      </c>
      <c r="D330" s="41" t="s">
        <v>650</v>
      </c>
      <c r="E330" s="43">
        <v>1.3</v>
      </c>
      <c r="F330" s="59" t="s">
        <v>1</v>
      </c>
    </row>
    <row r="331" spans="1:6" ht="30">
      <c r="A331" s="58" t="s">
        <v>1</v>
      </c>
      <c r="B331" s="58" t="s">
        <v>1</v>
      </c>
      <c r="C331" s="58" t="s">
        <v>651</v>
      </c>
      <c r="D331" s="41" t="s">
        <v>652</v>
      </c>
      <c r="E331" s="43">
        <v>0.66</v>
      </c>
      <c r="F331" s="59" t="s">
        <v>1</v>
      </c>
    </row>
    <row r="332" spans="1:6" ht="30">
      <c r="A332" s="58" t="s">
        <v>1</v>
      </c>
      <c r="B332" s="58" t="s">
        <v>1</v>
      </c>
      <c r="C332" s="58" t="s">
        <v>653</v>
      </c>
      <c r="D332" s="41" t="s">
        <v>654</v>
      </c>
      <c r="E332" s="43">
        <v>0.84</v>
      </c>
      <c r="F332" s="59" t="s">
        <v>1</v>
      </c>
    </row>
    <row r="333" spans="1:6" ht="30">
      <c r="A333" s="58" t="s">
        <v>1</v>
      </c>
      <c r="B333" s="58" t="s">
        <v>1</v>
      </c>
      <c r="C333" s="58" t="s">
        <v>655</v>
      </c>
      <c r="D333" s="41" t="s">
        <v>656</v>
      </c>
      <c r="E333" s="43">
        <v>0.14000000000000001</v>
      </c>
      <c r="F333" s="59" t="s">
        <v>1</v>
      </c>
    </row>
    <row r="334" spans="1:6" ht="30">
      <c r="A334" s="58" t="s">
        <v>1</v>
      </c>
      <c r="B334" s="58" t="s">
        <v>1</v>
      </c>
      <c r="C334" s="58" t="s">
        <v>492</v>
      </c>
      <c r="D334" s="41" t="s">
        <v>657</v>
      </c>
      <c r="E334" s="43">
        <v>7.0000000000000007E-2</v>
      </c>
      <c r="F334" s="59" t="s">
        <v>1</v>
      </c>
    </row>
    <row r="335" spans="1:6" ht="45">
      <c r="A335" s="56" t="s">
        <v>386</v>
      </c>
      <c r="B335" s="57" t="s">
        <v>388</v>
      </c>
      <c r="C335" s="56" t="s">
        <v>479</v>
      </c>
      <c r="D335" s="58" t="s">
        <v>1</v>
      </c>
      <c r="E335" s="59" t="s">
        <v>1</v>
      </c>
      <c r="F335" s="60">
        <f>SUM(E336:E336)</f>
        <v>24.19</v>
      </c>
    </row>
    <row r="336" spans="1:6" ht="30">
      <c r="A336" s="58" t="s">
        <v>1</v>
      </c>
      <c r="B336" s="58" t="s">
        <v>1</v>
      </c>
      <c r="C336" s="58" t="s">
        <v>658</v>
      </c>
      <c r="D336" s="41" t="s">
        <v>659</v>
      </c>
      <c r="E336" s="43">
        <v>24.19</v>
      </c>
      <c r="F336" s="59" t="s">
        <v>1</v>
      </c>
    </row>
    <row r="337" spans="1:6" ht="75">
      <c r="A337" s="56" t="s">
        <v>389</v>
      </c>
      <c r="B337" s="57" t="s">
        <v>391</v>
      </c>
      <c r="C337" s="56" t="s">
        <v>660</v>
      </c>
      <c r="D337" s="58" t="s">
        <v>1</v>
      </c>
      <c r="E337" s="59" t="s">
        <v>1</v>
      </c>
      <c r="F337" s="60">
        <f>SUM(E338:E338)</f>
        <v>120.95</v>
      </c>
    </row>
    <row r="338" spans="1:6" ht="30">
      <c r="A338" s="58" t="s">
        <v>1</v>
      </c>
      <c r="B338" s="58" t="s">
        <v>1</v>
      </c>
      <c r="C338" s="58" t="s">
        <v>661</v>
      </c>
      <c r="D338" s="41" t="s">
        <v>662</v>
      </c>
      <c r="E338" s="43">
        <v>120.95</v>
      </c>
      <c r="F338" s="59" t="s">
        <v>1</v>
      </c>
    </row>
    <row r="339" spans="1:6">
      <c r="A339" s="39" t="s">
        <v>663</v>
      </c>
      <c r="B339" s="39" t="s">
        <v>394</v>
      </c>
      <c r="C339" s="39" t="s">
        <v>1</v>
      </c>
      <c r="D339" s="39" t="s">
        <v>1</v>
      </c>
      <c r="E339" s="39" t="s">
        <v>1</v>
      </c>
      <c r="F339" s="39" t="s">
        <v>1</v>
      </c>
    </row>
    <row r="340" spans="1:6">
      <c r="A340" s="56" t="s">
        <v>395</v>
      </c>
      <c r="B340" s="57" t="s">
        <v>396</v>
      </c>
      <c r="C340" s="56" t="s">
        <v>664</v>
      </c>
      <c r="D340" s="58" t="s">
        <v>1</v>
      </c>
      <c r="E340" s="58" t="s">
        <v>1</v>
      </c>
      <c r="F340" s="56">
        <v>6.23</v>
      </c>
    </row>
    <row r="341" spans="1:6">
      <c r="A341" s="58" t="s">
        <v>1</v>
      </c>
      <c r="B341" s="58" t="s">
        <v>1</v>
      </c>
      <c r="C341" s="58" t="s">
        <v>665</v>
      </c>
      <c r="D341" s="41" t="s">
        <v>666</v>
      </c>
      <c r="E341" s="41" t="s">
        <v>666</v>
      </c>
      <c r="F341" s="58" t="s">
        <v>1</v>
      </c>
    </row>
    <row r="345" spans="1:6">
      <c r="A345" s="67" t="s">
        <v>667</v>
      </c>
      <c r="B345" s="64"/>
      <c r="D345" s="67" t="s">
        <v>668</v>
      </c>
      <c r="E345" s="68"/>
      <c r="F345" s="68"/>
    </row>
    <row r="346" spans="1:6">
      <c r="A346" s="64"/>
      <c r="B346" s="64"/>
      <c r="D346" s="67"/>
      <c r="E346" s="68"/>
      <c r="F346" s="68"/>
    </row>
    <row r="347" spans="1:6">
      <c r="A347" s="64"/>
      <c r="B347" s="64"/>
      <c r="C347" s="46"/>
      <c r="D347" s="67"/>
      <c r="E347" s="68"/>
      <c r="F347" s="68"/>
    </row>
  </sheetData>
  <mergeCells count="8">
    <mergeCell ref="B6:F6"/>
    <mergeCell ref="A345:B347"/>
    <mergeCell ref="D345:F347"/>
    <mergeCell ref="A1:F1"/>
    <mergeCell ref="B2:F2"/>
    <mergeCell ref="B3:F3"/>
    <mergeCell ref="C4:F4"/>
    <mergeCell ref="B5:F5"/>
  </mergeCells>
  <pageMargins left="0.75138888888888899" right="0.75138888888888899" top="1" bottom="1" header="0.5" footer="0.5"/>
  <pageSetup paperSize="9" scale="97" fitToHeight="0" orientation="landscape"/>
  <headerFooter>
    <oddFooter>&amp;CPágina &amp;P de &amp;N</oddFooter>
  </headerFooter>
  <ignoredErrors>
    <ignoredError sqref="F237 A237:D237 A236:F236 F235 A235:D235 A219:F234 F218 A218:D218 A217:F217 F216 A216:D216 A212:F215 F211 A211:D211 A210:F210 F208:F209 A208:D209 A207:F207 F206 A206:D206 A205:F205 F204 A204:D204 A203:F203 F202 A202:D202 A198:F201 F197 A197:D197 A193:F196 F192 A192:D192 A190:F191 F188:F189 A188:D189 A184:F187 F176:F183 A176:D183 A172:F175 F170:F171 A170:D171 F165 A165:D165 A164:F164 F163 A163:D163 A160:F162 F159 A159:D159 A154:F158 F152:F153 A152:D153 A147:F151 F146 A146:D146 A142:F145 F141 A141:D141 A115:F140 F114 A114:D114 A113:F113 F110:F112 A110:D112 A109:F109 F108 A108:D108 A107:F107 F104:F106 A104:D106 A102:F103 F101 A101:D101 A100:F100 F99 A99:D99 A98:F98 F97 A97:D97 A96:F96 F95 A95:D95 A93:F94 F92 A92:D92 A90:F91 F87:F89 A87:D89 A86:F86 F85 A85:D85 A84:F84 F80:F83 A80:D83 A79:F79 F75:F78 A75:D78 A55:F74 F51:F54 A51:D54 A12:F50 F11 A11:D11 A7:F10 C5:F6 A5:A6 A1:F4 A166:F169 A322:F341 F321 A321:D321 A320:F320 F319 A319:D319 A318:F318 F317 A317:D317 A315:F316 F314 A314:D314 A313:F313 F312 A312:D312 A306:F311 F304:F305 A304:D305 A301:F303 F299:F300 A299:D300 A238:F298"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workbookViewId="0">
      <selection activeCell="E43" sqref="E43"/>
    </sheetView>
  </sheetViews>
  <sheetFormatPr defaultColWidth="10" defaultRowHeight="15"/>
  <cols>
    <col min="1" max="1" width="12.140625" customWidth="1"/>
    <col min="2" max="2" width="35.85546875" customWidth="1"/>
    <col min="3" max="3" width="15.85546875" customWidth="1"/>
    <col min="4" max="4" width="9.85546875" customWidth="1"/>
    <col min="5" max="5" width="13.85546875" customWidth="1"/>
    <col min="6" max="6" width="9.85546875" customWidth="1"/>
    <col min="7" max="7" width="13.85546875" customWidth="1"/>
    <col min="8" max="8" width="9.85546875" customWidth="1"/>
    <col min="9" max="9" width="13.85546875" customWidth="1"/>
    <col min="10" max="10" width="9.85546875" customWidth="1"/>
    <col min="11" max="11" width="13.85546875" customWidth="1"/>
    <col min="13" max="13" width="10.7109375"/>
    <col min="14" max="14" width="12.85546875"/>
  </cols>
  <sheetData>
    <row r="1" spans="1:11" ht="18.75">
      <c r="A1" s="62" t="s">
        <v>669</v>
      </c>
      <c r="B1" s="63" t="s">
        <v>1</v>
      </c>
      <c r="C1" s="63" t="s">
        <v>1</v>
      </c>
      <c r="D1" s="63" t="s">
        <v>1</v>
      </c>
      <c r="E1" s="63" t="s">
        <v>1</v>
      </c>
      <c r="F1" s="63" t="s">
        <v>1</v>
      </c>
      <c r="G1" s="63" t="s">
        <v>1</v>
      </c>
      <c r="H1" s="63" t="s">
        <v>1</v>
      </c>
      <c r="I1" s="63" t="s">
        <v>1</v>
      </c>
      <c r="J1" s="63" t="s">
        <v>1</v>
      </c>
      <c r="K1" s="63" t="s">
        <v>1</v>
      </c>
    </row>
    <row r="2" spans="1:11">
      <c r="A2" s="34" t="s">
        <v>2</v>
      </c>
      <c r="B2" s="63" t="s">
        <v>3</v>
      </c>
      <c r="C2" s="63" t="s">
        <v>1</v>
      </c>
      <c r="D2" s="63" t="s">
        <v>1</v>
      </c>
      <c r="E2" s="63" t="s">
        <v>1</v>
      </c>
      <c r="F2" s="63" t="s">
        <v>1</v>
      </c>
      <c r="G2" s="63" t="s">
        <v>1</v>
      </c>
      <c r="H2" s="63" t="s">
        <v>1</v>
      </c>
      <c r="I2" s="63" t="s">
        <v>1</v>
      </c>
      <c r="J2" s="63" t="s">
        <v>1</v>
      </c>
      <c r="K2" s="63" t="s">
        <v>1</v>
      </c>
    </row>
    <row r="3" spans="1:11">
      <c r="A3" s="34" t="s">
        <v>4</v>
      </c>
      <c r="B3" s="63" t="s">
        <v>5</v>
      </c>
      <c r="C3" s="63" t="s">
        <v>1</v>
      </c>
      <c r="D3" s="63" t="s">
        <v>1</v>
      </c>
      <c r="E3" s="63" t="s">
        <v>1</v>
      </c>
      <c r="F3" s="63" t="s">
        <v>1</v>
      </c>
      <c r="G3" s="63" t="s">
        <v>1</v>
      </c>
      <c r="H3" s="63" t="s">
        <v>1</v>
      </c>
      <c r="I3" s="63" t="s">
        <v>1</v>
      </c>
      <c r="J3" s="63" t="s">
        <v>1</v>
      </c>
      <c r="K3" s="63" t="s">
        <v>1</v>
      </c>
    </row>
    <row r="4" spans="1:11">
      <c r="A4" s="34" t="s">
        <v>6</v>
      </c>
      <c r="B4" s="34" t="s">
        <v>7</v>
      </c>
      <c r="C4" s="63" t="s">
        <v>8</v>
      </c>
      <c r="D4" s="63" t="s">
        <v>1</v>
      </c>
      <c r="E4" s="63" t="s">
        <v>1</v>
      </c>
      <c r="F4" s="63" t="s">
        <v>1</v>
      </c>
      <c r="G4" s="63" t="s">
        <v>1</v>
      </c>
      <c r="H4" s="63" t="s">
        <v>1</v>
      </c>
      <c r="I4" s="63" t="s">
        <v>1</v>
      </c>
      <c r="J4" s="63" t="s">
        <v>1</v>
      </c>
      <c r="K4" s="63" t="s">
        <v>1</v>
      </c>
    </row>
    <row r="5" spans="1:11">
      <c r="A5" s="34" t="s">
        <v>9</v>
      </c>
      <c r="B5" s="63" t="s">
        <v>405</v>
      </c>
      <c r="C5" s="63" t="s">
        <v>1</v>
      </c>
      <c r="D5" s="63" t="s">
        <v>1</v>
      </c>
      <c r="E5" s="63" t="s">
        <v>1</v>
      </c>
      <c r="F5" s="63" t="s">
        <v>1</v>
      </c>
      <c r="G5" s="63" t="s">
        <v>1</v>
      </c>
      <c r="H5" s="63" t="s">
        <v>1</v>
      </c>
      <c r="I5" s="63" t="s">
        <v>1</v>
      </c>
      <c r="J5" s="63" t="s">
        <v>1</v>
      </c>
      <c r="K5" s="63" t="s">
        <v>1</v>
      </c>
    </row>
    <row r="6" spans="1:11">
      <c r="A6" s="34" t="s">
        <v>11</v>
      </c>
      <c r="B6" s="63" t="s">
        <v>12</v>
      </c>
      <c r="C6" s="63" t="s">
        <v>1</v>
      </c>
      <c r="D6" s="63" t="s">
        <v>1</v>
      </c>
      <c r="E6" s="63" t="s">
        <v>1</v>
      </c>
      <c r="F6" s="63" t="s">
        <v>1</v>
      </c>
      <c r="G6" s="63" t="s">
        <v>1</v>
      </c>
      <c r="H6" s="63" t="s">
        <v>1</v>
      </c>
      <c r="I6" s="63" t="s">
        <v>1</v>
      </c>
      <c r="J6" s="63" t="s">
        <v>1</v>
      </c>
      <c r="K6" s="63" t="s">
        <v>1</v>
      </c>
    </row>
    <row r="8" spans="1:11">
      <c r="A8" s="38" t="s">
        <v>13</v>
      </c>
      <c r="B8" s="38" t="s">
        <v>670</v>
      </c>
      <c r="C8" s="38" t="s">
        <v>671</v>
      </c>
      <c r="D8" s="38" t="s">
        <v>672</v>
      </c>
      <c r="E8" s="38" t="s">
        <v>673</v>
      </c>
      <c r="F8" s="38" t="s">
        <v>674</v>
      </c>
      <c r="G8" s="38" t="s">
        <v>675</v>
      </c>
      <c r="H8" s="38" t="s">
        <v>676</v>
      </c>
      <c r="I8" s="38" t="s">
        <v>677</v>
      </c>
      <c r="J8" s="38" t="s">
        <v>678</v>
      </c>
      <c r="K8" s="38" t="s">
        <v>679</v>
      </c>
    </row>
    <row r="9" spans="1:11">
      <c r="A9" s="39" t="s">
        <v>21</v>
      </c>
      <c r="B9" s="39" t="s">
        <v>22</v>
      </c>
      <c r="C9" s="40">
        <f>Orçamento!H9</f>
        <v>48463.48</v>
      </c>
      <c r="D9" s="47">
        <v>0.28999999999999998</v>
      </c>
      <c r="E9" s="48">
        <f>D9*C9</f>
        <v>14054.4092</v>
      </c>
      <c r="F9" s="47">
        <v>0.24</v>
      </c>
      <c r="G9" s="48">
        <f>F9*C9</f>
        <v>11631.235199999999</v>
      </c>
      <c r="H9" s="47">
        <v>0.24</v>
      </c>
      <c r="I9" s="48">
        <f>H9*C9</f>
        <v>11631.235199999999</v>
      </c>
      <c r="J9" s="47">
        <v>0.23</v>
      </c>
      <c r="K9" s="48">
        <f>J9*C9</f>
        <v>11146.600399999999</v>
      </c>
    </row>
    <row r="10" spans="1:11">
      <c r="A10" s="39" t="s">
        <v>45</v>
      </c>
      <c r="B10" s="39" t="s">
        <v>46</v>
      </c>
      <c r="C10" s="40">
        <f>Orçamento!H16</f>
        <v>86645.48</v>
      </c>
      <c r="D10" s="47">
        <v>0.3</v>
      </c>
      <c r="E10" s="48">
        <f>D10*C10</f>
        <v>25993.644</v>
      </c>
      <c r="F10" s="47">
        <v>0.6</v>
      </c>
      <c r="G10" s="48">
        <f>F10*C10</f>
        <v>51987.288</v>
      </c>
      <c r="H10" s="47">
        <v>0.1</v>
      </c>
      <c r="I10" s="48">
        <f>H10*C10</f>
        <v>8664.5480000000007</v>
      </c>
      <c r="J10" s="39" t="s">
        <v>1</v>
      </c>
      <c r="K10" s="49"/>
    </row>
    <row r="11" spans="1:11">
      <c r="A11" s="39" t="s">
        <v>56</v>
      </c>
      <c r="B11" s="39" t="s">
        <v>57</v>
      </c>
      <c r="C11" s="40">
        <f>Orçamento!H20</f>
        <v>84612.41</v>
      </c>
      <c r="D11" s="39" t="s">
        <v>1</v>
      </c>
      <c r="E11" s="48"/>
      <c r="F11" s="47">
        <v>0.2</v>
      </c>
      <c r="G11" s="48">
        <f t="shared" ref="G11:G30" si="0">F11*C11</f>
        <v>16922.482</v>
      </c>
      <c r="H11" s="47">
        <v>0.3</v>
      </c>
      <c r="I11" s="48">
        <f t="shared" ref="I11:I30" si="1">H11*C11</f>
        <v>25383.723000000002</v>
      </c>
      <c r="J11" s="47">
        <v>0.5</v>
      </c>
      <c r="K11" s="48">
        <f>J11*C11</f>
        <v>42306.205000000002</v>
      </c>
    </row>
    <row r="12" spans="1:11">
      <c r="A12" s="39" t="s">
        <v>96</v>
      </c>
      <c r="B12" s="39" t="s">
        <v>97</v>
      </c>
      <c r="C12" s="40">
        <f>Orçamento!H33</f>
        <v>8858.7199999999993</v>
      </c>
      <c r="D12" s="39" t="s">
        <v>1</v>
      </c>
      <c r="E12" s="48"/>
      <c r="F12" s="39" t="s">
        <v>1</v>
      </c>
      <c r="G12" s="48"/>
      <c r="H12" s="47">
        <v>0.5</v>
      </c>
      <c r="I12" s="48">
        <f t="shared" si="1"/>
        <v>4429.3599999999997</v>
      </c>
      <c r="J12" s="47">
        <v>0.5</v>
      </c>
      <c r="K12" s="48">
        <f t="shared" ref="K12:K30" si="2">J12*C12</f>
        <v>4429.3599999999997</v>
      </c>
    </row>
    <row r="13" spans="1:11" ht="30">
      <c r="A13" s="39" t="s">
        <v>101</v>
      </c>
      <c r="B13" s="39" t="s">
        <v>102</v>
      </c>
      <c r="C13" s="40">
        <f>Orçamento!H35</f>
        <v>24304.959999999999</v>
      </c>
      <c r="D13" s="47">
        <v>0.3</v>
      </c>
      <c r="E13" s="48">
        <f>D13*C13</f>
        <v>7291.4880000000003</v>
      </c>
      <c r="F13" s="47">
        <v>0.4</v>
      </c>
      <c r="G13" s="48">
        <f t="shared" si="0"/>
        <v>9721.9840000000004</v>
      </c>
      <c r="H13" s="47">
        <v>0.2</v>
      </c>
      <c r="I13" s="48">
        <f t="shared" si="1"/>
        <v>4860.9920000000002</v>
      </c>
      <c r="J13" s="47">
        <v>0.1</v>
      </c>
      <c r="K13" s="49">
        <f t="shared" si="2"/>
        <v>2430.4960000000001</v>
      </c>
    </row>
    <row r="14" spans="1:11">
      <c r="A14" s="39" t="s">
        <v>143</v>
      </c>
      <c r="B14" s="39" t="s">
        <v>144</v>
      </c>
      <c r="C14" s="40">
        <f>Orçamento!H49</f>
        <v>4289.96</v>
      </c>
      <c r="D14" s="39" t="s">
        <v>1</v>
      </c>
      <c r="E14" s="48"/>
      <c r="F14" s="39" t="s">
        <v>1</v>
      </c>
      <c r="G14" s="48"/>
      <c r="H14" s="47">
        <v>1</v>
      </c>
      <c r="I14" s="48">
        <f t="shared" si="1"/>
        <v>4289.96</v>
      </c>
      <c r="J14" s="39" t="s">
        <v>1</v>
      </c>
      <c r="K14" s="48"/>
    </row>
    <row r="15" spans="1:11">
      <c r="A15" s="39" t="s">
        <v>151</v>
      </c>
      <c r="B15" s="39" t="s">
        <v>152</v>
      </c>
      <c r="C15" s="40">
        <f>Orçamento!H52</f>
        <v>15856.5</v>
      </c>
      <c r="D15" s="39" t="s">
        <v>1</v>
      </c>
      <c r="E15" s="48"/>
      <c r="F15" s="39" t="s">
        <v>1</v>
      </c>
      <c r="G15" s="48"/>
      <c r="H15" s="39" t="s">
        <v>1</v>
      </c>
      <c r="I15" s="48"/>
      <c r="J15" s="47">
        <v>1</v>
      </c>
      <c r="K15" s="48">
        <f t="shared" si="2"/>
        <v>15856.5</v>
      </c>
    </row>
    <row r="16" spans="1:11">
      <c r="A16" s="39" t="s">
        <v>162</v>
      </c>
      <c r="B16" s="39" t="s">
        <v>163</v>
      </c>
      <c r="C16" s="40">
        <f>Orçamento!H56</f>
        <v>627.28</v>
      </c>
      <c r="D16" s="39" t="s">
        <v>1</v>
      </c>
      <c r="E16" s="48"/>
      <c r="F16" s="47">
        <v>0.25</v>
      </c>
      <c r="G16" s="48">
        <f t="shared" si="0"/>
        <v>156.82</v>
      </c>
      <c r="H16" s="47">
        <v>0.75</v>
      </c>
      <c r="I16" s="48">
        <f t="shared" si="1"/>
        <v>470.46</v>
      </c>
      <c r="J16" s="39" t="s">
        <v>1</v>
      </c>
      <c r="K16" s="49"/>
    </row>
    <row r="17" spans="1:11" ht="30">
      <c r="A17" s="39" t="s">
        <v>167</v>
      </c>
      <c r="B17" s="39" t="s">
        <v>168</v>
      </c>
      <c r="C17" s="39"/>
      <c r="D17" s="39" t="s">
        <v>1</v>
      </c>
      <c r="E17" s="48"/>
      <c r="F17" s="39" t="s">
        <v>1</v>
      </c>
      <c r="G17" s="48"/>
      <c r="H17" s="39" t="s">
        <v>1</v>
      </c>
      <c r="I17" s="48"/>
      <c r="J17" s="39" t="s">
        <v>1</v>
      </c>
      <c r="K17" s="48"/>
    </row>
    <row r="18" spans="1:11">
      <c r="A18" s="39" t="s">
        <v>169</v>
      </c>
      <c r="B18" s="39" t="s">
        <v>22</v>
      </c>
      <c r="C18" s="40">
        <f>Orçamento!H59</f>
        <v>350.56</v>
      </c>
      <c r="D18" s="47">
        <v>1</v>
      </c>
      <c r="E18" s="48">
        <f>D18*C18</f>
        <v>350.56</v>
      </c>
      <c r="F18" s="39" t="s">
        <v>1</v>
      </c>
      <c r="G18" s="48"/>
      <c r="H18" s="39" t="s">
        <v>1</v>
      </c>
      <c r="I18" s="48"/>
      <c r="J18" s="39" t="s">
        <v>1</v>
      </c>
      <c r="K18" s="48"/>
    </row>
    <row r="19" spans="1:11">
      <c r="A19" s="39" t="s">
        <v>176</v>
      </c>
      <c r="B19" s="39" t="s">
        <v>177</v>
      </c>
      <c r="C19" s="40">
        <f>Orçamento!H64</f>
        <v>6616.54</v>
      </c>
      <c r="D19" s="47">
        <v>0.25</v>
      </c>
      <c r="E19" s="48">
        <f>D19*C19</f>
        <v>1654.135</v>
      </c>
      <c r="F19" s="47">
        <v>0.5</v>
      </c>
      <c r="G19" s="48">
        <f t="shared" si="0"/>
        <v>3308.27</v>
      </c>
      <c r="H19" s="47">
        <v>0.25</v>
      </c>
      <c r="I19" s="48">
        <f t="shared" si="1"/>
        <v>1654.135</v>
      </c>
      <c r="J19" s="39" t="s">
        <v>1</v>
      </c>
      <c r="K19" s="49"/>
    </row>
    <row r="20" spans="1:11">
      <c r="A20" s="39" t="s">
        <v>196</v>
      </c>
      <c r="B20" s="39" t="s">
        <v>197</v>
      </c>
      <c r="C20" s="40">
        <f>Orçamento!H72</f>
        <v>3079.92</v>
      </c>
      <c r="D20" s="39" t="s">
        <v>1</v>
      </c>
      <c r="E20" s="48"/>
      <c r="F20" s="47">
        <v>1</v>
      </c>
      <c r="G20" s="48">
        <f t="shared" si="0"/>
        <v>3079.92</v>
      </c>
      <c r="H20" s="39" t="s">
        <v>1</v>
      </c>
      <c r="I20" s="48"/>
      <c r="J20" s="39" t="s">
        <v>1</v>
      </c>
      <c r="K20" s="48"/>
    </row>
    <row r="21" spans="1:11">
      <c r="A21" s="39" t="s">
        <v>201</v>
      </c>
      <c r="B21" s="39" t="s">
        <v>202</v>
      </c>
      <c r="C21" s="40">
        <f>Orçamento!H74</f>
        <v>1974.82</v>
      </c>
      <c r="D21" s="39" t="s">
        <v>1</v>
      </c>
      <c r="E21" s="48"/>
      <c r="F21" s="47">
        <v>1</v>
      </c>
      <c r="G21" s="48">
        <f t="shared" si="0"/>
        <v>1974.82</v>
      </c>
      <c r="H21" s="39" t="s">
        <v>1</v>
      </c>
      <c r="I21" s="48"/>
      <c r="J21" s="39" t="s">
        <v>1</v>
      </c>
      <c r="K21" s="48"/>
    </row>
    <row r="22" spans="1:11" ht="30">
      <c r="A22" s="39" t="s">
        <v>212</v>
      </c>
      <c r="B22" s="39" t="s">
        <v>213</v>
      </c>
      <c r="C22" s="40">
        <f>Orçamento!H78</f>
        <v>7673.97</v>
      </c>
      <c r="D22" s="39" t="s">
        <v>1</v>
      </c>
      <c r="E22" s="48"/>
      <c r="F22" s="47">
        <v>0.65</v>
      </c>
      <c r="G22" s="48">
        <f t="shared" si="0"/>
        <v>4988.0805</v>
      </c>
      <c r="H22" s="47">
        <v>0.35</v>
      </c>
      <c r="I22" s="48">
        <f t="shared" si="1"/>
        <v>2685.8895000000002</v>
      </c>
      <c r="J22" s="39" t="s">
        <v>1</v>
      </c>
      <c r="K22" s="49"/>
    </row>
    <row r="23" spans="1:11">
      <c r="A23" s="39" t="s">
        <v>240</v>
      </c>
      <c r="B23" s="39" t="s">
        <v>241</v>
      </c>
      <c r="C23" s="40">
        <f>Orçamento!H89</f>
        <v>6569.83</v>
      </c>
      <c r="D23" s="39" t="s">
        <v>1</v>
      </c>
      <c r="E23" s="48"/>
      <c r="F23" s="39" t="s">
        <v>1</v>
      </c>
      <c r="G23" s="48"/>
      <c r="H23" s="47">
        <v>0.7</v>
      </c>
      <c r="I23" s="48">
        <f t="shared" si="1"/>
        <v>4598.8810000000003</v>
      </c>
      <c r="J23" s="47">
        <v>0.3</v>
      </c>
      <c r="K23" s="48">
        <f t="shared" si="2"/>
        <v>1970.9490000000001</v>
      </c>
    </row>
    <row r="24" spans="1:11">
      <c r="A24" s="39" t="s">
        <v>279</v>
      </c>
      <c r="B24" s="39" t="s">
        <v>280</v>
      </c>
      <c r="C24" s="40">
        <f>Orçamento!H102</f>
        <v>8871.9</v>
      </c>
      <c r="D24" s="39" t="s">
        <v>1</v>
      </c>
      <c r="E24" s="48"/>
      <c r="F24" s="47">
        <v>0.35</v>
      </c>
      <c r="G24" s="48">
        <f t="shared" si="0"/>
        <v>3105.165</v>
      </c>
      <c r="H24" s="47">
        <v>0.45</v>
      </c>
      <c r="I24" s="48">
        <f t="shared" si="1"/>
        <v>3992.355</v>
      </c>
      <c r="J24" s="47">
        <v>0.2</v>
      </c>
      <c r="K24" s="48">
        <f t="shared" si="2"/>
        <v>1774.38</v>
      </c>
    </row>
    <row r="25" spans="1:11">
      <c r="A25" s="39" t="s">
        <v>340</v>
      </c>
      <c r="B25" s="39" t="s">
        <v>341</v>
      </c>
      <c r="C25" s="40">
        <f>Orçamento!H124</f>
        <v>938.24</v>
      </c>
      <c r="D25" s="39" t="s">
        <v>1</v>
      </c>
      <c r="E25" s="48"/>
      <c r="F25" s="47">
        <v>0.15</v>
      </c>
      <c r="G25" s="48">
        <f t="shared" si="0"/>
        <v>140.73599999999999</v>
      </c>
      <c r="H25" s="47">
        <v>0.6</v>
      </c>
      <c r="I25" s="48">
        <f t="shared" si="1"/>
        <v>562.94399999999996</v>
      </c>
      <c r="J25" s="47">
        <v>0.25</v>
      </c>
      <c r="K25" s="49">
        <f t="shared" si="2"/>
        <v>234.56</v>
      </c>
    </row>
    <row r="26" spans="1:11">
      <c r="A26" s="39" t="s">
        <v>354</v>
      </c>
      <c r="B26" s="39" t="s">
        <v>57</v>
      </c>
      <c r="C26" s="40">
        <f>Orçamento!H129</f>
        <v>1447.49</v>
      </c>
      <c r="D26" s="39" t="s">
        <v>1</v>
      </c>
      <c r="E26" s="48"/>
      <c r="F26" s="39" t="s">
        <v>1</v>
      </c>
      <c r="G26" s="48"/>
      <c r="H26" s="47">
        <v>0.1</v>
      </c>
      <c r="I26" s="48">
        <f t="shared" si="1"/>
        <v>144.749</v>
      </c>
      <c r="J26" s="47">
        <v>0.9</v>
      </c>
      <c r="K26" s="48">
        <f t="shared" si="2"/>
        <v>1302.741</v>
      </c>
    </row>
    <row r="27" spans="1:11">
      <c r="A27" s="39" t="s">
        <v>364</v>
      </c>
      <c r="B27" s="39" t="s">
        <v>365</v>
      </c>
      <c r="C27" s="40">
        <f>Orçamento!H135</f>
        <v>1314.07</v>
      </c>
      <c r="D27" s="39" t="s">
        <v>1</v>
      </c>
      <c r="E27" s="48"/>
      <c r="F27" s="39" t="s">
        <v>1</v>
      </c>
      <c r="G27" s="48"/>
      <c r="H27" s="47">
        <v>0.3</v>
      </c>
      <c r="I27" s="48">
        <f t="shared" si="1"/>
        <v>394.221</v>
      </c>
      <c r="J27" s="47">
        <v>0.7</v>
      </c>
      <c r="K27" s="48">
        <f t="shared" si="2"/>
        <v>919.84900000000005</v>
      </c>
    </row>
    <row r="28" spans="1:11">
      <c r="A28" s="39" t="s">
        <v>375</v>
      </c>
      <c r="B28" s="39" t="s">
        <v>376</v>
      </c>
      <c r="C28" s="40">
        <f>Orçamento!H139</f>
        <v>8015.06</v>
      </c>
      <c r="D28" s="47">
        <v>0.2</v>
      </c>
      <c r="E28" s="48">
        <f>D28*C28</f>
        <v>1603.0119999999999</v>
      </c>
      <c r="F28" s="47">
        <v>0.2</v>
      </c>
      <c r="G28" s="48">
        <f t="shared" si="0"/>
        <v>1603.0119999999999</v>
      </c>
      <c r="H28" s="47">
        <v>0.2</v>
      </c>
      <c r="I28" s="48">
        <f t="shared" si="1"/>
        <v>1603.0119999999999</v>
      </c>
      <c r="J28" s="47">
        <v>0.4</v>
      </c>
      <c r="K28" s="49">
        <f t="shared" si="2"/>
        <v>3206.0239999999999</v>
      </c>
    </row>
    <row r="29" spans="1:11">
      <c r="A29" s="39">
        <v>11</v>
      </c>
      <c r="B29" s="39" t="s">
        <v>394</v>
      </c>
      <c r="C29" s="40"/>
      <c r="D29" s="39" t="s">
        <v>1</v>
      </c>
      <c r="E29" s="48"/>
      <c r="F29" s="39" t="s">
        <v>1</v>
      </c>
      <c r="G29" s="48"/>
      <c r="H29" s="39" t="s">
        <v>1</v>
      </c>
      <c r="I29" s="48"/>
      <c r="J29" s="39" t="s">
        <v>1</v>
      </c>
      <c r="K29" s="48"/>
    </row>
    <row r="30" spans="1:11">
      <c r="A30" s="50" t="s">
        <v>395</v>
      </c>
      <c r="B30" s="51" t="s">
        <v>396</v>
      </c>
      <c r="C30" s="52">
        <f>Orçamento!H146</f>
        <v>19967.849999999999</v>
      </c>
      <c r="D30" s="53">
        <v>0.25</v>
      </c>
      <c r="E30" s="48">
        <f>D30*C30</f>
        <v>4991.9624999999996</v>
      </c>
      <c r="F30" s="53">
        <v>0.25</v>
      </c>
      <c r="G30" s="48">
        <f t="shared" si="0"/>
        <v>4991.9624999999996</v>
      </c>
      <c r="H30" s="53">
        <v>0.25</v>
      </c>
      <c r="I30" s="48">
        <f t="shared" si="1"/>
        <v>4991.9624999999996</v>
      </c>
      <c r="J30" s="53">
        <v>0.25</v>
      </c>
      <c r="K30" s="48">
        <f t="shared" si="2"/>
        <v>4991.9624999999996</v>
      </c>
    </row>
    <row r="31" spans="1:11">
      <c r="A31" s="39"/>
      <c r="B31" s="39"/>
      <c r="C31" s="39"/>
      <c r="D31" s="39"/>
      <c r="E31" s="48"/>
      <c r="F31" s="39"/>
      <c r="G31" s="48"/>
      <c r="H31" s="39"/>
      <c r="I31" s="48"/>
      <c r="J31" s="39"/>
      <c r="K31" s="48"/>
    </row>
    <row r="32" spans="1:11">
      <c r="A32" s="50" t="s">
        <v>680</v>
      </c>
      <c r="B32" s="54">
        <f>SUM(C9:C30)</f>
        <v>340479.04</v>
      </c>
      <c r="C32" s="39"/>
      <c r="D32" s="39"/>
      <c r="E32" s="48"/>
      <c r="F32" s="39"/>
      <c r="G32" s="48"/>
      <c r="H32" s="39"/>
      <c r="I32" s="48"/>
      <c r="J32" s="39"/>
      <c r="K32" s="48"/>
    </row>
    <row r="33" spans="1:11">
      <c r="A33" s="39"/>
      <c r="B33" s="39"/>
      <c r="C33" s="39"/>
      <c r="D33" s="39"/>
      <c r="E33" s="48"/>
      <c r="F33" s="39"/>
      <c r="G33" s="48"/>
      <c r="H33" s="39"/>
      <c r="I33" s="48"/>
      <c r="J33" s="39"/>
      <c r="K33" s="48"/>
    </row>
    <row r="34" spans="1:11">
      <c r="A34" s="39" t="s">
        <v>1</v>
      </c>
      <c r="B34" s="39" t="s">
        <v>681</v>
      </c>
      <c r="C34" s="39" t="s">
        <v>1</v>
      </c>
      <c r="D34" s="39" t="s">
        <v>1</v>
      </c>
      <c r="E34" s="48">
        <f>SUM(E9:E30)</f>
        <v>55939.210700000003</v>
      </c>
      <c r="F34" s="39" t="s">
        <v>1</v>
      </c>
      <c r="G34" s="48">
        <f>SUM(G9:G30)</f>
        <v>113611.7752</v>
      </c>
      <c r="H34" s="39" t="s">
        <v>1</v>
      </c>
      <c r="I34" s="48">
        <f>SUM(I9:I30)</f>
        <v>80358.427200000006</v>
      </c>
      <c r="J34" s="39" t="s">
        <v>1</v>
      </c>
      <c r="K34" s="48">
        <f>SUM(K9:K30)</f>
        <v>90569.626900000003</v>
      </c>
    </row>
    <row r="35" spans="1:11">
      <c r="A35" s="39" t="s">
        <v>1</v>
      </c>
      <c r="B35" s="39" t="s">
        <v>682</v>
      </c>
      <c r="C35" s="39" t="s">
        <v>1</v>
      </c>
      <c r="D35" s="47">
        <f>E34/B32</f>
        <v>0.16429560744767099</v>
      </c>
      <c r="E35" s="48"/>
      <c r="F35" s="47">
        <f>(G34/B32)+D35</f>
        <v>0.49797774893867203</v>
      </c>
      <c r="G35" s="39" t="s">
        <v>1</v>
      </c>
      <c r="H35" s="47">
        <f>(I34/B32)+F35</f>
        <v>0.73399353187790894</v>
      </c>
      <c r="I35" s="39" t="s">
        <v>1</v>
      </c>
      <c r="J35" s="47">
        <f>(K34/B32)+H35</f>
        <v>1</v>
      </c>
      <c r="K35" s="39" t="s">
        <v>1</v>
      </c>
    </row>
    <row r="37" spans="1:11">
      <c r="A37" t="s">
        <v>1</v>
      </c>
      <c r="B37" s="64" t="s">
        <v>400</v>
      </c>
      <c r="C37" s="64"/>
      <c r="G37" s="64" t="s">
        <v>400</v>
      </c>
      <c r="H37" s="64"/>
      <c r="I37" s="64"/>
      <c r="J37" s="64"/>
    </row>
    <row r="38" spans="1:11">
      <c r="A38" t="s">
        <v>1</v>
      </c>
      <c r="B38" s="65" t="s">
        <v>401</v>
      </c>
      <c r="C38" s="66"/>
      <c r="G38" s="67" t="s">
        <v>683</v>
      </c>
      <c r="H38" s="64"/>
      <c r="I38" s="64"/>
      <c r="J38" s="64"/>
      <c r="K38" s="55"/>
    </row>
    <row r="39" spans="1:11">
      <c r="A39" t="s">
        <v>1</v>
      </c>
      <c r="B39" s="66"/>
      <c r="C39" s="66"/>
      <c r="G39" s="64"/>
      <c r="H39" s="64"/>
      <c r="I39" s="64"/>
      <c r="J39" s="64"/>
    </row>
  </sheetData>
  <mergeCells count="10">
    <mergeCell ref="B6:K6"/>
    <mergeCell ref="B37:C37"/>
    <mergeCell ref="G37:J37"/>
    <mergeCell ref="B38:C39"/>
    <mergeCell ref="G38:J39"/>
    <mergeCell ref="A1:K1"/>
    <mergeCell ref="B2:K2"/>
    <mergeCell ref="B3:K3"/>
    <mergeCell ref="C4:K4"/>
    <mergeCell ref="B5:K5"/>
  </mergeCells>
  <pageMargins left="0.75" right="0.75" top="1" bottom="1" header="0.5" footer="0.5"/>
  <pageSetup paperSize="9" scale="73" fitToWidth="0" orientation="landscape" r:id="rId1"/>
  <ignoredErrors>
    <ignoredError sqref="A1:K4 A5:A6 C5:K6 A7:K8 J9:J28 H9:H28 F9:F28 D9:D28 A9:B2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K8" sqref="K8"/>
    </sheetView>
  </sheetViews>
  <sheetFormatPr defaultColWidth="8.85546875" defaultRowHeight="15"/>
  <cols>
    <col min="1" max="1" width="12" customWidth="1"/>
    <col min="2" max="2" width="13.28515625" customWidth="1"/>
    <col min="3" max="3" width="26.28515625" customWidth="1"/>
    <col min="4" max="4" width="15.5703125" customWidth="1"/>
    <col min="6" max="6" width="11.28515625" customWidth="1"/>
    <col min="7" max="7" width="13.140625" customWidth="1"/>
    <col min="8" max="8" width="13.28515625" customWidth="1"/>
  </cols>
  <sheetData>
    <row r="1" spans="1:8" ht="18.75">
      <c r="A1" s="62" t="s">
        <v>684</v>
      </c>
      <c r="B1" s="63" t="s">
        <v>1</v>
      </c>
      <c r="C1" s="63" t="s">
        <v>1</v>
      </c>
      <c r="D1" s="63" t="s">
        <v>1</v>
      </c>
      <c r="E1" s="63" t="s">
        <v>1</v>
      </c>
      <c r="F1" s="63" t="s">
        <v>1</v>
      </c>
      <c r="G1" s="63" t="s">
        <v>1</v>
      </c>
      <c r="H1" s="63" t="s">
        <v>1</v>
      </c>
    </row>
    <row r="2" spans="1:8">
      <c r="A2" s="34" t="s">
        <v>2</v>
      </c>
      <c r="B2" s="63" t="s">
        <v>685</v>
      </c>
      <c r="C2" s="63" t="s">
        <v>1</v>
      </c>
      <c r="D2" s="63" t="s">
        <v>1</v>
      </c>
      <c r="E2" s="63" t="s">
        <v>1</v>
      </c>
      <c r="F2" s="63" t="s">
        <v>1</v>
      </c>
      <c r="G2" s="63" t="s">
        <v>1</v>
      </c>
      <c r="H2" s="63" t="s">
        <v>1</v>
      </c>
    </row>
    <row r="3" spans="1:8">
      <c r="A3" s="34" t="s">
        <v>4</v>
      </c>
      <c r="B3" s="63" t="s">
        <v>686</v>
      </c>
      <c r="C3" s="63" t="s">
        <v>1</v>
      </c>
      <c r="D3" s="63" t="s">
        <v>1</v>
      </c>
      <c r="E3" s="63" t="s">
        <v>1</v>
      </c>
      <c r="F3" s="63" t="s">
        <v>1</v>
      </c>
      <c r="G3" s="63" t="s">
        <v>1</v>
      </c>
      <c r="H3" s="63" t="s">
        <v>1</v>
      </c>
    </row>
    <row r="4" spans="1:8">
      <c r="A4" s="34" t="s">
        <v>6</v>
      </c>
      <c r="B4" s="35">
        <v>46085</v>
      </c>
      <c r="C4" s="34" t="s">
        <v>687</v>
      </c>
      <c r="D4" s="63" t="s">
        <v>688</v>
      </c>
      <c r="E4" s="63" t="s">
        <v>1</v>
      </c>
      <c r="F4" s="63" t="s">
        <v>1</v>
      </c>
      <c r="G4" s="63" t="s">
        <v>1</v>
      </c>
      <c r="H4" s="63" t="s">
        <v>1</v>
      </c>
    </row>
    <row r="5" spans="1:8">
      <c r="A5" s="34" t="s">
        <v>9</v>
      </c>
      <c r="B5" s="69" t="s">
        <v>10</v>
      </c>
      <c r="C5" s="70"/>
      <c r="D5" s="34"/>
      <c r="E5" s="34" t="s">
        <v>1</v>
      </c>
      <c r="F5" s="34" t="s">
        <v>1</v>
      </c>
      <c r="G5" s="34" t="s">
        <v>1</v>
      </c>
      <c r="H5" s="34" t="s">
        <v>1</v>
      </c>
    </row>
    <row r="6" spans="1:8">
      <c r="A6" s="34" t="s">
        <v>11</v>
      </c>
      <c r="B6" s="71" t="s">
        <v>689</v>
      </c>
      <c r="C6" s="72"/>
      <c r="D6" s="36" t="s">
        <v>690</v>
      </c>
      <c r="E6" s="37" t="s">
        <v>691</v>
      </c>
      <c r="F6" s="34" t="s">
        <v>1</v>
      </c>
      <c r="G6" s="34" t="s">
        <v>1</v>
      </c>
      <c r="H6" s="34" t="s">
        <v>1</v>
      </c>
    </row>
    <row r="7" spans="1:8">
      <c r="A7" s="38" t="s">
        <v>13</v>
      </c>
      <c r="B7" s="38" t="s">
        <v>14</v>
      </c>
      <c r="C7" s="38" t="s">
        <v>15</v>
      </c>
      <c r="D7" s="38" t="s">
        <v>16</v>
      </c>
      <c r="E7" s="38" t="s">
        <v>17</v>
      </c>
      <c r="F7" s="38" t="s">
        <v>18</v>
      </c>
      <c r="G7" s="38" t="s">
        <v>19</v>
      </c>
      <c r="H7" s="38" t="s">
        <v>20</v>
      </c>
    </row>
    <row r="8" spans="1:8">
      <c r="A8" s="39" t="s">
        <v>21</v>
      </c>
      <c r="B8" s="39" t="s">
        <v>1</v>
      </c>
      <c r="C8" s="39" t="s">
        <v>394</v>
      </c>
      <c r="D8" s="39" t="s">
        <v>1</v>
      </c>
      <c r="E8" s="39" t="s">
        <v>1</v>
      </c>
      <c r="F8" s="39" t="s">
        <v>1</v>
      </c>
      <c r="G8" s="39" t="s">
        <v>1</v>
      </c>
      <c r="H8" s="40">
        <v>993.28</v>
      </c>
    </row>
    <row r="9" spans="1:8" ht="45.95" customHeight="1">
      <c r="A9" s="41" t="s">
        <v>41</v>
      </c>
      <c r="B9" s="41" t="s">
        <v>692</v>
      </c>
      <c r="C9" s="42" t="s">
        <v>693</v>
      </c>
      <c r="D9" s="41" t="s">
        <v>44</v>
      </c>
      <c r="E9" s="43">
        <v>16</v>
      </c>
      <c r="F9" s="44">
        <v>24.88</v>
      </c>
      <c r="G9" s="44">
        <v>31.04</v>
      </c>
      <c r="H9" s="45">
        <f>E9*G9</f>
        <v>496.64</v>
      </c>
    </row>
    <row r="10" spans="1:8" ht="45">
      <c r="A10" s="41" t="s">
        <v>377</v>
      </c>
      <c r="B10" s="41" t="s">
        <v>694</v>
      </c>
      <c r="C10" s="42" t="s">
        <v>693</v>
      </c>
      <c r="D10" s="41" t="s">
        <v>44</v>
      </c>
      <c r="E10" s="43">
        <v>16</v>
      </c>
      <c r="F10" s="44">
        <v>24.88</v>
      </c>
      <c r="G10" s="44">
        <v>31.035312000000001</v>
      </c>
      <c r="H10" s="45">
        <v>496.64</v>
      </c>
    </row>
    <row r="14" spans="1:8">
      <c r="A14" s="67" t="s">
        <v>695</v>
      </c>
      <c r="B14" s="64"/>
      <c r="C14" s="64"/>
      <c r="D14" s="64"/>
      <c r="E14" s="64"/>
      <c r="F14" s="64"/>
      <c r="G14" s="64"/>
      <c r="H14" s="64"/>
    </row>
    <row r="15" spans="1:8">
      <c r="A15" s="64"/>
      <c r="B15" s="64"/>
      <c r="C15" s="64"/>
      <c r="D15" s="64"/>
      <c r="E15" s="64"/>
      <c r="F15" s="64"/>
      <c r="G15" s="64"/>
      <c r="H15" s="64"/>
    </row>
    <row r="16" spans="1:8">
      <c r="A16" s="64"/>
      <c r="B16" s="64"/>
      <c r="C16" s="64"/>
      <c r="D16" s="64"/>
      <c r="E16" s="64"/>
      <c r="F16" s="64"/>
      <c r="G16" s="64"/>
      <c r="H16" s="64"/>
    </row>
    <row r="20" spans="1:8">
      <c r="A20" s="67" t="s">
        <v>696</v>
      </c>
      <c r="B20" s="64"/>
      <c r="C20" s="64"/>
      <c r="D20" s="64"/>
      <c r="E20" s="64"/>
      <c r="F20" s="64"/>
      <c r="G20" s="64"/>
      <c r="H20" s="64"/>
    </row>
    <row r="21" spans="1:8">
      <c r="A21" s="64"/>
      <c r="B21" s="64"/>
      <c r="C21" s="64"/>
      <c r="D21" s="64"/>
      <c r="E21" s="64"/>
      <c r="F21" s="64"/>
      <c r="G21" s="64"/>
      <c r="H21" s="64"/>
    </row>
    <row r="22" spans="1:8">
      <c r="A22" s="64"/>
      <c r="B22" s="64"/>
      <c r="C22" s="64"/>
      <c r="D22" s="64"/>
      <c r="E22" s="64"/>
      <c r="F22" s="64"/>
      <c r="G22" s="64"/>
      <c r="H22" s="64"/>
    </row>
  </sheetData>
  <mergeCells count="8">
    <mergeCell ref="B6:C6"/>
    <mergeCell ref="A14:H16"/>
    <mergeCell ref="A20:H22"/>
    <mergeCell ref="A1:H1"/>
    <mergeCell ref="B2:H2"/>
    <mergeCell ref="B3:H3"/>
    <mergeCell ref="D4:H4"/>
    <mergeCell ref="B5:C5"/>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workbookViewId="0">
      <selection activeCell="G6" sqref="G6"/>
    </sheetView>
  </sheetViews>
  <sheetFormatPr defaultColWidth="8.85546875" defaultRowHeight="15"/>
  <cols>
    <col min="1" max="1" width="34.5703125" style="1" customWidth="1"/>
    <col min="2" max="2" width="21.5703125" customWidth="1"/>
    <col min="3" max="3" width="15.85546875" customWidth="1"/>
    <col min="4" max="4" width="46.28515625" customWidth="1"/>
  </cols>
  <sheetData>
    <row r="1" spans="1:4" ht="15.75">
      <c r="A1" s="73" t="s">
        <v>697</v>
      </c>
      <c r="B1" s="74"/>
      <c r="C1" s="74"/>
      <c r="D1" s="75"/>
    </row>
    <row r="2" spans="1:4" ht="15.75">
      <c r="A2" s="76"/>
      <c r="B2" s="77"/>
      <c r="C2" s="77"/>
      <c r="D2" s="78"/>
    </row>
    <row r="3" spans="1:4" ht="15.75">
      <c r="A3" s="79" t="s">
        <v>698</v>
      </c>
      <c r="B3" s="80"/>
      <c r="C3" s="80"/>
      <c r="D3" s="81"/>
    </row>
    <row r="4" spans="1:4" ht="15.75">
      <c r="A4" s="82" t="s">
        <v>699</v>
      </c>
      <c r="B4" s="83"/>
      <c r="C4" s="83"/>
      <c r="D4" s="84"/>
    </row>
    <row r="5" spans="1:4" ht="15.75">
      <c r="A5" s="85" t="s">
        <v>700</v>
      </c>
      <c r="B5" s="86"/>
      <c r="C5" s="86"/>
      <c r="D5" s="87"/>
    </row>
    <row r="6" spans="1:4" ht="15.75">
      <c r="A6" s="85" t="s">
        <v>701</v>
      </c>
      <c r="B6" s="86"/>
      <c r="C6" s="86"/>
      <c r="D6" s="87"/>
    </row>
    <row r="7" spans="1:4" ht="15.75">
      <c r="A7" s="88"/>
      <c r="B7" s="89"/>
      <c r="C7" s="89"/>
      <c r="D7" s="90"/>
    </row>
    <row r="8" spans="1:4" ht="15.75">
      <c r="A8" s="91" t="s">
        <v>702</v>
      </c>
      <c r="B8" s="92"/>
      <c r="C8" s="92"/>
      <c r="D8" s="93"/>
    </row>
    <row r="9" spans="1:4" ht="31.5">
      <c r="A9" s="2" t="s">
        <v>703</v>
      </c>
      <c r="B9" s="3" t="s">
        <v>704</v>
      </c>
      <c r="C9" s="4" t="s">
        <v>705</v>
      </c>
      <c r="D9" s="5" t="s">
        <v>706</v>
      </c>
    </row>
    <row r="10" spans="1:4" ht="15.75">
      <c r="A10" s="6" t="s">
        <v>707</v>
      </c>
      <c r="B10" s="7" t="s">
        <v>708</v>
      </c>
      <c r="C10" s="8">
        <v>1</v>
      </c>
      <c r="D10" s="9"/>
    </row>
    <row r="11" spans="1:4" ht="15.75">
      <c r="A11" s="10" t="s">
        <v>709</v>
      </c>
      <c r="B11" s="7" t="s">
        <v>710</v>
      </c>
      <c r="C11" s="11">
        <v>5.5E-2</v>
      </c>
      <c r="D11" s="9" t="s">
        <v>708</v>
      </c>
    </row>
    <row r="12" spans="1:4" ht="15.75">
      <c r="A12" s="10" t="s">
        <v>711</v>
      </c>
      <c r="B12" s="7" t="s">
        <v>712</v>
      </c>
      <c r="C12" s="8">
        <v>7.4999999999999997E-2</v>
      </c>
      <c r="D12" s="9" t="s">
        <v>708</v>
      </c>
    </row>
    <row r="13" spans="1:4" ht="15.75">
      <c r="A13" s="10" t="s">
        <v>713</v>
      </c>
      <c r="B13" s="7" t="s">
        <v>714</v>
      </c>
      <c r="C13" s="8">
        <v>1.0500000000000001E-2</v>
      </c>
      <c r="D13" s="9" t="s">
        <v>708</v>
      </c>
    </row>
    <row r="14" spans="1:4" ht="15.75">
      <c r="A14" s="10" t="s">
        <v>715</v>
      </c>
      <c r="B14" s="7" t="s">
        <v>716</v>
      </c>
      <c r="C14" s="8">
        <f>C15+C16</f>
        <v>2.2700000000000001E-2</v>
      </c>
      <c r="D14" s="9" t="s">
        <v>708</v>
      </c>
    </row>
    <row r="15" spans="1:4" ht="15.75">
      <c r="A15" s="12" t="s">
        <v>717</v>
      </c>
      <c r="B15" s="7" t="s">
        <v>718</v>
      </c>
      <c r="C15" s="13">
        <v>0.01</v>
      </c>
      <c r="D15" s="14" t="s">
        <v>708</v>
      </c>
    </row>
    <row r="16" spans="1:4" ht="15.75">
      <c r="A16" s="12" t="s">
        <v>719</v>
      </c>
      <c r="B16" s="7" t="s">
        <v>720</v>
      </c>
      <c r="C16" s="13">
        <v>1.2699999999999999E-2</v>
      </c>
      <c r="D16" s="14" t="s">
        <v>708</v>
      </c>
    </row>
    <row r="17" spans="1:4" ht="15.75">
      <c r="A17" s="10" t="s">
        <v>721</v>
      </c>
      <c r="B17" s="7" t="s">
        <v>722</v>
      </c>
      <c r="C17" s="13">
        <f>C18+C19+C20</f>
        <v>6.1499999999999999E-2</v>
      </c>
      <c r="D17" s="14" t="s">
        <v>723</v>
      </c>
    </row>
    <row r="18" spans="1:4" ht="15.75">
      <c r="A18" s="12" t="s">
        <v>724</v>
      </c>
      <c r="B18" s="7" t="s">
        <v>724</v>
      </c>
      <c r="C18" s="8">
        <v>2.5000000000000001E-2</v>
      </c>
      <c r="D18" s="14" t="s">
        <v>723</v>
      </c>
    </row>
    <row r="19" spans="1:4" ht="15.75">
      <c r="A19" s="12" t="s">
        <v>725</v>
      </c>
      <c r="B19" s="7" t="s">
        <v>725</v>
      </c>
      <c r="C19" s="13">
        <v>6.4999999999999997E-3</v>
      </c>
      <c r="D19" s="14" t="s">
        <v>723</v>
      </c>
    </row>
    <row r="20" spans="1:4" ht="15.75">
      <c r="A20" s="12" t="s">
        <v>726</v>
      </c>
      <c r="B20" s="7" t="s">
        <v>726</v>
      </c>
      <c r="C20" s="13">
        <v>0.03</v>
      </c>
      <c r="D20" s="14" t="s">
        <v>723</v>
      </c>
    </row>
    <row r="21" spans="1:4" ht="15.75">
      <c r="A21" s="10" t="s">
        <v>727</v>
      </c>
      <c r="B21" s="7" t="s">
        <v>728</v>
      </c>
      <c r="C21" s="15"/>
      <c r="D21" s="14" t="s">
        <v>723</v>
      </c>
    </row>
    <row r="22" spans="1:4" ht="15.75">
      <c r="A22" s="110" t="s">
        <v>729</v>
      </c>
      <c r="B22" s="94" t="s">
        <v>730</v>
      </c>
      <c r="C22" s="94"/>
      <c r="D22" s="95"/>
    </row>
    <row r="23" spans="1:4" ht="15.75">
      <c r="A23" s="111"/>
      <c r="B23" s="96" t="s">
        <v>731</v>
      </c>
      <c r="C23" s="96"/>
      <c r="D23" s="97"/>
    </row>
    <row r="24" spans="1:4" ht="15.75">
      <c r="A24" s="110" t="s">
        <v>732</v>
      </c>
      <c r="B24" s="112" t="s">
        <v>733</v>
      </c>
      <c r="C24" s="16">
        <f>(1+(C11+C14))*(1+C13)*(1+C12)-1</f>
        <v>0.17069203875</v>
      </c>
      <c r="D24" s="113">
        <f>((1+C24)/C25-1)</f>
        <v>0.24740760655301</v>
      </c>
    </row>
    <row r="25" spans="1:4" ht="15.75">
      <c r="A25" s="110"/>
      <c r="B25" s="112"/>
      <c r="C25" s="17">
        <f>(1-(C17+C21))</f>
        <v>0.9385</v>
      </c>
      <c r="D25" s="113"/>
    </row>
    <row r="26" spans="1:4" ht="15.75">
      <c r="A26" s="18"/>
      <c r="B26" s="19"/>
      <c r="C26" s="20"/>
      <c r="D26" s="21"/>
    </row>
    <row r="27" spans="1:4" ht="15.75">
      <c r="A27" s="98" t="s">
        <v>734</v>
      </c>
      <c r="B27" s="99"/>
      <c r="C27" s="99"/>
      <c r="D27" s="100"/>
    </row>
    <row r="28" spans="1:4" ht="15.75">
      <c r="A28" s="101" t="s">
        <v>735</v>
      </c>
      <c r="B28" s="102"/>
      <c r="C28" s="102"/>
      <c r="D28" s="103"/>
    </row>
    <row r="29" spans="1:4" ht="15.75">
      <c r="A29" s="101" t="s">
        <v>736</v>
      </c>
      <c r="B29" s="102"/>
      <c r="C29" s="102"/>
      <c r="D29" s="103"/>
    </row>
    <row r="30" spans="1:4" ht="15.75">
      <c r="A30" s="101" t="s">
        <v>737</v>
      </c>
      <c r="B30" s="102"/>
      <c r="C30" s="102"/>
      <c r="D30" s="103"/>
    </row>
    <row r="31" spans="1:4" ht="15.75">
      <c r="A31" s="101" t="s">
        <v>738</v>
      </c>
      <c r="B31" s="102"/>
      <c r="C31" s="102"/>
      <c r="D31" s="103"/>
    </row>
    <row r="32" spans="1:4" ht="15.75">
      <c r="A32" s="104" t="s">
        <v>739</v>
      </c>
      <c r="B32" s="102"/>
      <c r="C32" s="102"/>
      <c r="D32" s="103"/>
    </row>
    <row r="33" spans="1:4" ht="15.75">
      <c r="A33" s="24"/>
      <c r="B33" s="22"/>
      <c r="C33" s="22"/>
      <c r="D33" s="23"/>
    </row>
    <row r="34" spans="1:4" ht="15.75">
      <c r="A34" s="105"/>
      <c r="B34" s="106"/>
      <c r="C34" s="27"/>
      <c r="D34" s="28"/>
    </row>
    <row r="35" spans="1:4" ht="15.75">
      <c r="A35" s="25"/>
      <c r="B35" s="26"/>
      <c r="C35" s="27"/>
      <c r="D35" s="29"/>
    </row>
    <row r="36" spans="1:4" ht="15.75">
      <c r="A36" s="25"/>
      <c r="B36" s="30"/>
      <c r="C36" s="27"/>
      <c r="D36" s="29"/>
    </row>
    <row r="37" spans="1:4" ht="15.75">
      <c r="A37" s="107"/>
      <c r="B37" s="108"/>
      <c r="C37" s="27"/>
      <c r="D37" s="28" t="s">
        <v>740</v>
      </c>
    </row>
    <row r="38" spans="1:4" ht="15.75">
      <c r="A38" s="105" t="s">
        <v>741</v>
      </c>
      <c r="B38" s="109"/>
      <c r="C38" s="27"/>
      <c r="D38" s="29" t="s">
        <v>402</v>
      </c>
    </row>
    <row r="39" spans="1:4">
      <c r="A39" s="31" t="s">
        <v>742</v>
      </c>
      <c r="B39" s="32"/>
      <c r="C39" s="32"/>
      <c r="D39" s="33" t="s">
        <v>403</v>
      </c>
    </row>
  </sheetData>
  <mergeCells count="23">
    <mergeCell ref="A32:D32"/>
    <mergeCell ref="A34:B34"/>
    <mergeCell ref="A37:B37"/>
    <mergeCell ref="A38:B38"/>
    <mergeCell ref="A22:A23"/>
    <mergeCell ref="A24:A25"/>
    <mergeCell ref="B24:B25"/>
    <mergeCell ref="D24:D25"/>
    <mergeCell ref="A27:D27"/>
    <mergeCell ref="A28:D28"/>
    <mergeCell ref="A29:D29"/>
    <mergeCell ref="A30:D30"/>
    <mergeCell ref="A31:D31"/>
    <mergeCell ref="A6:D6"/>
    <mergeCell ref="A7:D7"/>
    <mergeCell ref="A8:D8"/>
    <mergeCell ref="B22:D22"/>
    <mergeCell ref="B23:D23"/>
    <mergeCell ref="A1:D1"/>
    <mergeCell ref="A2:D2"/>
    <mergeCell ref="A3:D3"/>
    <mergeCell ref="A4:D4"/>
    <mergeCell ref="A5:D5"/>
  </mergeCells>
  <conditionalFormatting sqref="B24">
    <cfRule type="cellIs" dxfId="3" priority="1" stopIfTrue="1" operator="equal">
      <formula>"ERRO"</formula>
    </cfRule>
  </conditionalFormatting>
  <conditionalFormatting sqref="B13:B14">
    <cfRule type="cellIs" dxfId="2" priority="3" stopIfTrue="1" operator="equal">
      <formula>"FORA DO LIMITE !"</formula>
    </cfRule>
    <cfRule type="cellIs" dxfId="1" priority="2" stopIfTrue="1" operator="equal">
      <formula>0</formula>
    </cfRule>
  </conditionalFormatting>
  <dataValidations count="2">
    <dataValidation type="decimal" allowBlank="1" showInputMessage="1" showErrorMessage="1" sqref="D8">
      <formula1>6.64</formula1>
      <formula2>8.69</formula2>
    </dataValidation>
    <dataValidation type="decimal" allowBlank="1" showInputMessage="1" showErrorMessage="1" sqref="D6:D7">
      <formula1>3.8</formula1>
      <formula2>4.67</formula2>
    </dataValidation>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Orçamento</vt:lpstr>
      <vt:lpstr>Memorial</vt:lpstr>
      <vt:lpstr>Cronograma</vt:lpstr>
      <vt:lpstr>CPUs</vt:lpstr>
      <vt:lpstr>BDI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PMJM</dc:creator>
  <cp:lastModifiedBy>PMJM</cp:lastModifiedBy>
  <cp:lastPrinted>2026-06-09T10:50:35Z</cp:lastPrinted>
  <dcterms:created xsi:type="dcterms:W3CDTF">2026-04-07T12:12:00Z</dcterms:created>
  <dcterms:modified xsi:type="dcterms:W3CDTF">2026-06-09T10:51:07Z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1046-12.1.0.26880</vt:lpwstr>
  </property>
  <property fmtid="{D5CDD505-2E9C-101B-9397-08002B2CF9AE}" pid="3" name="ICV">
    <vt:lpwstr>D97EFD26E1A54089A1CD7074CEEB10F9_13</vt:lpwstr>
  </property>
  <property fmtid="{D5CDD505-2E9C-101B-9397-08002B2CF9AE}" pid="4" name="CalculationRule">
    <vt:i4>0</vt:i4>
  </property>
</Properties>
</file>