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PREFEITURA\ANO - 2025\PROCESSOS\DESASSOREAMENTO DO RIO\LICITAÇÃO\"/>
    </mc:Choice>
  </mc:AlternateContent>
  <bookViews>
    <workbookView xWindow="0" yWindow="0" windowWidth="28800" windowHeight="12180"/>
  </bookViews>
  <sheets>
    <sheet name="PLANILHA ORÇAMENTÁRIA" sheetId="1" r:id="rId1"/>
  </sheets>
  <definedNames>
    <definedName name="_xlnm.Print_Area" localSheetId="0">'PLANILHA ORÇAMENTÁRIA'!$A$1:$I$43</definedName>
    <definedName name="SOMA">#REF!</definedName>
    <definedName name="_xlnm.Print_Titles" localSheetId="0">'PLANILHA ORÇAMENTÁRIA'!$1:$6</definedName>
  </definedNames>
  <calcPr calcId="162913"/>
</workbook>
</file>

<file path=xl/calcChain.xml><?xml version="1.0" encoding="utf-8"?>
<calcChain xmlns="http://schemas.openxmlformats.org/spreadsheetml/2006/main">
  <c r="H35" i="1" l="1"/>
  <c r="H39" i="1"/>
  <c r="H38" i="1"/>
  <c r="H34" i="1"/>
  <c r="I39" i="1" l="1"/>
  <c r="I38" i="1"/>
  <c r="I35" i="1"/>
  <c r="I34" i="1"/>
  <c r="H42" i="1"/>
  <c r="H10" i="1"/>
  <c r="H11" i="1"/>
  <c r="H37" i="1"/>
  <c r="H36" i="1"/>
  <c r="H24" i="1"/>
  <c r="H28" i="1"/>
  <c r="H27" i="1"/>
  <c r="I27" i="1"/>
  <c r="H26" i="1"/>
  <c r="H23" i="1"/>
  <c r="H20" i="1"/>
  <c r="H19" i="1"/>
  <c r="H18" i="1"/>
  <c r="H17" i="1"/>
  <c r="H16" i="1"/>
  <c r="I24" i="1" l="1"/>
  <c r="I26" i="1"/>
  <c r="I20" i="1"/>
  <c r="I36" i="1"/>
  <c r="I37" i="1"/>
  <c r="I18" i="1"/>
  <c r="I19" i="1"/>
  <c r="I42" i="1"/>
  <c r="I17" i="1"/>
  <c r="I23" i="1"/>
  <c r="I28" i="1"/>
  <c r="I11" i="1"/>
  <c r="I10" i="1"/>
  <c r="I16" i="1"/>
  <c r="H33" i="1" l="1"/>
  <c r="I33" i="1" s="1"/>
  <c r="H32" i="1"/>
  <c r="I32" i="1" s="1"/>
  <c r="H25" i="1"/>
  <c r="H9" i="1" l="1"/>
  <c r="I9" i="1" s="1"/>
  <c r="H31" i="1"/>
  <c r="I31" i="1" s="1"/>
  <c r="H30" i="1"/>
  <c r="I30" i="1" s="1"/>
  <c r="H22" i="1"/>
  <c r="I22" i="1" s="1"/>
  <c r="H15" i="1"/>
  <c r="H14" i="1"/>
  <c r="H13" i="1"/>
  <c r="I13" i="1" s="1"/>
  <c r="I29" i="1" l="1"/>
  <c r="I8" i="1"/>
  <c r="I15" i="1"/>
  <c r="I14" i="1"/>
  <c r="I25" i="1"/>
  <c r="I21" i="1" s="1"/>
  <c r="H41" i="1"/>
  <c r="I41" i="1" s="1"/>
  <c r="I40" i="1" l="1"/>
  <c r="I12" i="1"/>
  <c r="I43" i="1" l="1"/>
</calcChain>
</file>

<file path=xl/sharedStrings.xml><?xml version="1.0" encoding="utf-8"?>
<sst xmlns="http://schemas.openxmlformats.org/spreadsheetml/2006/main" count="162" uniqueCount="113">
  <si>
    <t>PLANILHA ORÇAMENTÁRIA</t>
  </si>
  <si>
    <t>OBJETO:</t>
  </si>
  <si>
    <t>LOGRADOURO:</t>
  </si>
  <si>
    <t>DIVERSAS VIAS E ÁREAS PUBLICAS DO MUNICIPIO DE JOÃO MONLEVADE</t>
  </si>
  <si>
    <t>REFERENCIA:</t>
  </si>
  <si>
    <t>DATA:</t>
  </si>
  <si>
    <t>BDI</t>
  </si>
  <si>
    <t>ITEM</t>
  </si>
  <si>
    <t>DESCRIÇÃO</t>
  </si>
  <si>
    <t>UNIDADE</t>
  </si>
  <si>
    <t>QUANTIDADE INICIAL</t>
  </si>
  <si>
    <t>PREÇO UNITÁRIO S/ BDI</t>
  </si>
  <si>
    <t>PREÇO UNITÁRIO C/ BDI</t>
  </si>
  <si>
    <t>TOTAL (R$)</t>
  </si>
  <si>
    <t>ADMINISTRAÇÃO LOCAL</t>
  </si>
  <si>
    <t>1.1</t>
  </si>
  <si>
    <t>SERVIÇOS PRELIMINARES</t>
  </si>
  <si>
    <t>2.1</t>
  </si>
  <si>
    <t>2.2</t>
  </si>
  <si>
    <t>2.3</t>
  </si>
  <si>
    <t>2.4</t>
  </si>
  <si>
    <t>M²</t>
  </si>
  <si>
    <t>3.1</t>
  </si>
  <si>
    <t>M³</t>
  </si>
  <si>
    <t>3.2</t>
  </si>
  <si>
    <t>4.1</t>
  </si>
  <si>
    <t>4.2</t>
  </si>
  <si>
    <t>4.3</t>
  </si>
  <si>
    <t>4.4</t>
  </si>
  <si>
    <t>5.1</t>
  </si>
  <si>
    <t>RETROESCAVADEIRA SOBRE RODAS COM CARREGADEIRA, TRAÇÃO 4X4, POTÊNCIA LÍQ. 72 HP, CAÇAMBA CARREG. CAP. MÍN. 0,79 M3, CAÇAMBA RETRO CAP. 0,18 M3, PESO OPERACIONAL MÍN. 7.140 KG, PROFUNDIDADE ESCAVAÇÃO MÁX. 4,50 M</t>
  </si>
  <si>
    <t>CHI</t>
  </si>
  <si>
    <t>CHP</t>
  </si>
  <si>
    <t>MOBILIZAÇÃO E DESMOBILIZAÇÃO</t>
  </si>
  <si>
    <t>VISTO:</t>
  </si>
  <si>
    <t>VALOR TOTAL:</t>
  </si>
  <si>
    <t xml:space="preserve">103689 </t>
  </si>
  <si>
    <t xml:space="preserve">ED-50155 </t>
  </si>
  <si>
    <t>LOCAÇÃO DE BANHEIRO QUÍMICO, DIMENSÃO (110X120X230)CM,
LINHA PADRÃO, CONTENDO UMA (1) PIA/HIGIENIZADOR DE MÃOS,
INCLUSIVE MANUTENÇÃO E MOBILIZAÇÃO/DESMOBILIZAÇÃO</t>
  </si>
  <si>
    <t>MÊS</t>
  </si>
  <si>
    <t>DESASSOREAMENTO DO RIO PIRACICABA -BAIRRO SANTA CRUZ - MUNICIPIO DE JOÃO MONLEVADE</t>
  </si>
  <si>
    <t>T X KM</t>
  </si>
  <si>
    <t>FORNECIMENTO E INSTALAÇÃO DE PLACA DE OBRA COM CHAPA GALVANIZADA E ESTRUTURA DE MADEIRA. AF_03/2022_PS</t>
  </si>
  <si>
    <t>ESCAVADEIRA HIDRÁULICA SOBRE ESTEIRAS, CAÇAMBA 1,20 M3, PESO OPERACIONAL 21 T, POTÊNCIA BRUTA 155 HP - CHI DIURNO. AF_06/2014</t>
  </si>
  <si>
    <t>ESCAVADEIRA HIDRÁULICA SOBRE ESTEIRAS, CAÇAMBA 1,20 M3, PESO OPERACIONAL 21 T, POTÊNCIA BRUTA 155 HP - CHP DIURNO. AF_06/2014</t>
  </si>
  <si>
    <t>LOCAÇÃO DE MAQUINAS E EQUIPAMENTOS PARA APOIO</t>
  </si>
  <si>
    <t>SERVIÇOS DE DRAGAGEM DO RIO</t>
  </si>
  <si>
    <t>REFERÊNCIA SETOP/ SINAPI / SICRO</t>
  </si>
  <si>
    <t>ENGENHEIRO CIVIL DE OBRA JUNIOR COM ENCARGOS COMPLEMENTARES</t>
  </si>
  <si>
    <t>H</t>
  </si>
  <si>
    <t>ENCARREGADO GERAL DE OBRAS COM ENCARGOS COMPLEMENTARES</t>
  </si>
  <si>
    <t>TÉCNICO EM SEGURANÇA DO TRABALHO COM ENCARGOS COMPLEMENTARES</t>
  </si>
  <si>
    <t>CODIGO</t>
  </si>
  <si>
    <t>ED-16350</t>
  </si>
  <si>
    <t>LOCAÇÃO DE CONTAINER COM ISOLAMENTO TÉRMICO, TIPO 3, PARA DEPÓSITO/FERRAMENTARIA DE OBRA, COM MEDIDAS REFERENCIAIS DE (6) METROS COMPRIMENTO, (2,3) METROS LARGURA E (2,5) METROS ALTURA ÚTIL INTERNA, INCLUSIVE LIGAÇÕES ELÉTRICAS INTERNAS, EXCLUSIVE MOBILIZAÇÃO / DESMOBILIZAÇÃO E LIGAÇÕES PROVISÓRIAS EXTERNAS</t>
  </si>
  <si>
    <t>SEINFRA 07/2025</t>
  </si>
  <si>
    <t>ED-50137</t>
  </si>
  <si>
    <t>MOBILIZAÇÃO E DESMOBILIZAÇÃO DE CONTAINER, INCLUSIVE CARGA, DESCARGA E TRANSPORTE EM CAMINHÃO CARROCERIA COM GUINDAUTO (MUNCK), EXCLUSIVE LOCAÇÃO DO CONTAINER</t>
  </si>
  <si>
    <t>unid.</t>
  </si>
  <si>
    <t>LOCAÇÃO TOPOGRÁFICA ACIMA DE CINQUENTA (50) PONTOS
REFERENCIAIS, INCLUSIVE ESTACA (PIQUETE) DE MARCAÇÃO</t>
  </si>
  <si>
    <t>ED-50276</t>
  </si>
  <si>
    <t>2.5</t>
  </si>
  <si>
    <t>2.6</t>
  </si>
  <si>
    <t>2.7</t>
  </si>
  <si>
    <t>CO-33069</t>
  </si>
  <si>
    <t>AUXILIAR DE TOPOGRAFIA, INCLUSIVE ENCARGOS COMPLEMENTARES</t>
  </si>
  <si>
    <t>HORA</t>
  </si>
  <si>
    <t xml:space="preserve">CO-33074 </t>
  </si>
  <si>
    <t>ENGENHEIRO AGRIMENSOR, NÍVEL JÚNIOR, INCLUSIVE
ENCARGOS COMPLEMENTARES</t>
  </si>
  <si>
    <t>CO-27369</t>
  </si>
  <si>
    <t>LEVANTAMENTO PLANIALTIMÉTRICO E CADASTRAL - TERRENO
MAIOR QUE 50.001</t>
  </si>
  <si>
    <t>2.8</t>
  </si>
  <si>
    <t>1917736</t>
  </si>
  <si>
    <t xml:space="preserve">5901640  </t>
  </si>
  <si>
    <t>03.05.03</t>
  </si>
  <si>
    <t xml:space="preserve">ESCAVAÇÃO E CARGA MECANIZADA COM RETROESCAVADEIRA EM MATERIAL DE 1ª CATEGORIA  </t>
  </si>
  <si>
    <t>3.4</t>
  </si>
  <si>
    <t>3.5</t>
  </si>
  <si>
    <t>3.6</t>
  </si>
  <si>
    <t>3.7</t>
  </si>
  <si>
    <t>03.01.08</t>
  </si>
  <si>
    <t>03.01.05</t>
  </si>
  <si>
    <t>ROÇAMENTO COM ROÇADEIRA MECÂNICA</t>
  </si>
  <si>
    <t>DRAGAGEM DE CASCALHO COM DRAGA DE SUCÇÃO E RECALQUE - BOMBA DE 746 KW E CORTADOR DE 110 KW - DISTÂNCIA DE RECALQUE DE ATÉ 500 M</t>
  </si>
  <si>
    <t>TRANSPORTE COM CAMINHÃO BASCULANTE COM CAÇAMBA ESTANQUE COM CAPACIDADE DE 14 M³ - RODOVIA PAVIMENTADA</t>
  </si>
  <si>
    <t>DESMATAMENTO, DESTOCAMENTO, TRANSPORTE ATÉ 50M E LIMPEZA MECANIZADA DO TERRENO COM RETROESCAVADEIRA</t>
  </si>
  <si>
    <t xml:space="preserve">100979 </t>
  </si>
  <si>
    <t>CARGA, MANOBRA E DESCARGA DE SOLOS E MATERIAIS GRANULARES EM CAMINHÃO BASCULANTE 14 M³ -CARGA COM ESCAVADEIRA HIDRÁULICA (CAÇAMBA DE 1,20 M³ / 155 HP) E DESCARGA LIVRE (UNIDADE: M3).AF_07/2020</t>
  </si>
  <si>
    <t>50.06.02</t>
  </si>
  <si>
    <t>50.06.03</t>
  </si>
  <si>
    <t>4.5</t>
  </si>
  <si>
    <t>4.6</t>
  </si>
  <si>
    <t>BOMBA HIDRÁULICA SUBMERSÍVEL 2" 36 M3/H COM 20M DE MANGUEIRA</t>
  </si>
  <si>
    <t>1.2</t>
  </si>
  <si>
    <t>1.3</t>
  </si>
  <si>
    <t>SINAPI 09/2025</t>
  </si>
  <si>
    <t>SUDECAP 07/2025</t>
  </si>
  <si>
    <t>SICRO  07/2025</t>
  </si>
  <si>
    <t>GUINDAUTO HIDRÁULICO, CAPACIDADE MÁXIMA DE CARGA 3300 KG, MOMENTO MÁXIMO DE CARGA 5,8 TM, ALCANCE MÁXIMO HORIZONTAL 7,60 M, INCLUSIVE CAMINHÃO TOCO PBT 16.000 KG, POTÊNCIA DE 189 CV - CHP DIURNO. AF_03/2016</t>
  </si>
  <si>
    <t>SERVENTE COM ENCARGOS COMPLEMENTARES</t>
  </si>
  <si>
    <t>5.2</t>
  </si>
  <si>
    <t>SINAPI - 09/2025, SETOP 07/2025 SICRO 07/2025 SUDECAP 07/2025</t>
  </si>
  <si>
    <t>PÁ CARREGADEIRA SOBRE RODAS, POTÊNCIA LÍQUIDA 128 HP, CAPACIDADE DA CAÇAMBA 1,7 A 2,8 M3, PESO OPERACIONAL 11632 KG - CHI DIURNO. AF_06/2014</t>
  </si>
  <si>
    <t>PÁ CARREGADEIRA SOBRE RODAS, POTÊNCIA LÍQUIDA 128 HP, CAPACIDADE DA CAÇAMBA 1,7 A 2,8 M3, PESO
OPERACIONAL 11632 KG - CHP DIURNO. AF_06/2014
CHP 172,40</t>
  </si>
  <si>
    <t>MINIESCAVADEIRA SOBRE ESTEIRAS, POTÊNCIA LÍQUIDA DE *30* HP, PESO OPERACIONAL DE *3.500* KG - CHI DIURNO. AF_04/2017</t>
  </si>
  <si>
    <t>MINIESCAVADEIRA SOBRE ESTEIRAS, POTÊNCIA LÍQUIDA DE *30* HP, PESO OPERACIONAL DE *3.500* KG - CHP DIURNO. AF_04/2017</t>
  </si>
  <si>
    <t>4.7</t>
  </si>
  <si>
    <t>4.8</t>
  </si>
  <si>
    <t>4.9</t>
  </si>
  <si>
    <t>4.10</t>
  </si>
  <si>
    <t>1901610</t>
  </si>
  <si>
    <t>DRAGAGEM DE MATERIAL DE 1ª CATEGORIA COM ESCAVADEIRA HIDRÁULICA SOBRE PONTÃO FLUTUANTE - CAPACIDADE DA CAÇAMBA DE 1,56 M³ - TRANSPORTE COM BATELÃO SEM PROPULSÃO COM CAPACIDADE DE 100 T - DMT 900 A 1.200 M</t>
  </si>
  <si>
    <t>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</si>
</sst>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R$&quot;\ #,##0.00;\-&quot;R$&quot;\ #,##0.00"/>
    <numFmt numFmtId="43" formatCode="_-* #,##0.00_-;\-* #,##0.00_-;_-* &quot;-&quot;??_-;_-@_-"/>
    <numFmt numFmtId="164" formatCode="&quot;R$&quot;\ #,##0.00"/>
    <numFmt numFmtId="165" formatCode="_(* #,##0.00_);_(* \(#,##0.00\);_(* &quot;-&quot;??_);_(@_)"/>
    <numFmt numFmtId="166" formatCode="_(&quot;R$ &quot;* #,##0.00_);_(&quot;R$ &quot;* \(#,##0.00\);_(&quot;R$ &quot;* &quot;-&quot;??_);_(@_)"/>
    <numFmt numFmtId="167" formatCode="&quot;R$&quot;#,##0.00"/>
    <numFmt numFmtId="168" formatCode="#,##0.00_ ;\-#,##0.00\ "/>
  </numFmts>
  <fonts count="13">
    <font>
      <sz val="11"/>
      <color theme="1"/>
      <name val="Calibri"/>
      <charset val="134"/>
      <scheme val="minor"/>
    </font>
    <font>
      <sz val="12"/>
      <name val="Century Gothic"/>
      <charset val="134"/>
    </font>
    <font>
      <sz val="12"/>
      <color theme="1"/>
      <name val="Century Gothic"/>
      <charset val="134"/>
    </font>
    <font>
      <b/>
      <sz val="12"/>
      <name val="Century Gothic"/>
      <charset val="134"/>
    </font>
    <font>
      <b/>
      <sz val="12"/>
      <color indexed="8"/>
      <name val="Century Gothic"/>
      <charset val="134"/>
    </font>
    <font>
      <sz val="12"/>
      <color indexed="8"/>
      <name val="Century Gothic"/>
      <charset val="134"/>
    </font>
    <font>
      <sz val="10"/>
      <name val="Arial"/>
      <charset val="134"/>
    </font>
    <font>
      <sz val="11"/>
      <color theme="1"/>
      <name val="Calibri"/>
      <charset val="134"/>
      <scheme val="minor"/>
    </font>
    <font>
      <sz val="12"/>
      <name val="Century Gothic"/>
      <family val="2"/>
    </font>
    <font>
      <b/>
      <sz val="12"/>
      <name val="Century Gothic"/>
      <family val="2"/>
    </font>
    <font>
      <b/>
      <sz val="12"/>
      <color indexed="8"/>
      <name val="Century Gothic"/>
      <family val="2"/>
    </font>
    <font>
      <sz val="12"/>
      <color indexed="8"/>
      <name val="Century Gothic"/>
      <family val="2"/>
    </font>
    <font>
      <sz val="12"/>
      <color theme="1"/>
      <name val="Century Gothic"/>
      <family val="2"/>
    </font>
  </fonts>
  <fills count="7">
    <fill>
      <patternFill patternType="none"/>
    </fill>
    <fill>
      <patternFill patternType="gray125"/>
    </fill>
    <fill>
      <patternFill patternType="solid">
        <fgColor theme="0"/>
        <bgColor indexed="64"/>
      </patternFill>
    </fill>
    <fill>
      <patternFill patternType="solid">
        <fgColor theme="3" tint="0.39973143711661124"/>
        <bgColor indexed="64"/>
      </patternFill>
    </fill>
    <fill>
      <patternFill patternType="solid">
        <fgColor theme="3" tint="0.59999389629810485"/>
        <bgColor indexed="64"/>
      </patternFill>
    </fill>
    <fill>
      <patternFill patternType="solid">
        <fgColor theme="3" tint="0.79973754081850645"/>
        <bgColor indexed="64"/>
      </patternFill>
    </fill>
    <fill>
      <patternFill patternType="solid">
        <fgColor indexed="9"/>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s>
  <cellStyleXfs count="9">
    <xf numFmtId="0" fontId="0" fillId="0" borderId="0"/>
    <xf numFmtId="43" fontId="7" fillId="0" borderId="0" applyFont="0" applyFill="0" applyBorder="0" applyAlignment="0" applyProtection="0"/>
    <xf numFmtId="0" fontId="6" fillId="0" borderId="0"/>
    <xf numFmtId="166" fontId="6"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cellStyleXfs>
  <cellXfs count="113">
    <xf numFmtId="0" fontId="0" fillId="0" borderId="0" xfId="0"/>
    <xf numFmtId="0" fontId="1" fillId="0" borderId="0" xfId="0" applyFont="1" applyAlignment="1">
      <alignment vertical="distributed"/>
    </xf>
    <xf numFmtId="0" fontId="2" fillId="0" borderId="0" xfId="0" applyFont="1"/>
    <xf numFmtId="0" fontId="3" fillId="3" borderId="1" xfId="0" applyFont="1" applyFill="1" applyBorder="1" applyAlignment="1">
      <alignment horizontal="left" vertical="distributed"/>
    </xf>
    <xf numFmtId="0" fontId="3" fillId="0" borderId="3" xfId="0" applyFont="1" applyBorder="1" applyAlignment="1">
      <alignment horizontal="left" vertical="distributed"/>
    </xf>
    <xf numFmtId="14" fontId="3" fillId="0" borderId="4" xfId="0" applyNumberFormat="1" applyFont="1" applyBorder="1" applyAlignment="1">
      <alignment vertical="distributed"/>
    </xf>
    <xf numFmtId="0" fontId="3" fillId="5" borderId="3" xfId="0" applyFont="1" applyFill="1" applyBorder="1" applyAlignment="1">
      <alignment horizontal="center" vertical="center"/>
    </xf>
    <xf numFmtId="0" fontId="3" fillId="5" borderId="4" xfId="0" applyFont="1" applyFill="1" applyBorder="1" applyAlignment="1">
      <alignment horizontal="left" vertical="center"/>
    </xf>
    <xf numFmtId="0" fontId="3" fillId="5" borderId="4" xfId="0" applyFont="1" applyFill="1" applyBorder="1" applyAlignment="1">
      <alignment horizontal="left" vertical="center" wrapText="1"/>
    </xf>
    <xf numFmtId="0" fontId="1" fillId="5" borderId="4" xfId="0" applyFont="1" applyFill="1" applyBorder="1" applyAlignment="1">
      <alignment horizontal="center" vertical="center"/>
    </xf>
    <xf numFmtId="2" fontId="1" fillId="5" borderId="4" xfId="0" applyNumberFormat="1" applyFont="1" applyFill="1" applyBorder="1" applyAlignment="1">
      <alignment horizontal="center" vertical="center"/>
    </xf>
    <xf numFmtId="4" fontId="4" fillId="5" borderId="4" xfId="2" applyNumberFormat="1" applyFont="1" applyFill="1" applyBorder="1" applyAlignment="1">
      <alignment horizontal="center" vertical="center" wrapText="1"/>
    </xf>
    <xf numFmtId="0" fontId="1" fillId="0" borderId="4" xfId="0" applyFont="1" applyBorder="1" applyAlignment="1">
      <alignment horizontal="center" vertical="center"/>
    </xf>
    <xf numFmtId="164" fontId="5" fillId="0" borderId="4" xfId="2" applyNumberFormat="1" applyFont="1" applyBorder="1" applyAlignment="1">
      <alignment horizontal="center" vertical="center" wrapText="1"/>
    </xf>
    <xf numFmtId="2" fontId="5" fillId="5" borderId="4" xfId="0" applyNumberFormat="1" applyFont="1" applyFill="1" applyBorder="1" applyAlignment="1">
      <alignment horizontal="center" vertical="center"/>
    </xf>
    <xf numFmtId="49" fontId="1" fillId="0" borderId="4" xfId="0" applyNumberFormat="1" applyFont="1" applyBorder="1" applyAlignment="1">
      <alignment horizontal="center" vertical="center" wrapText="1" shrinkToFit="1"/>
    </xf>
    <xf numFmtId="0" fontId="3" fillId="5" borderId="4" xfId="0" applyFont="1" applyFill="1" applyBorder="1" applyAlignment="1">
      <alignment horizontal="justify" vertical="distributed" wrapText="1"/>
    </xf>
    <xf numFmtId="49" fontId="1" fillId="0" borderId="3" xfId="0" applyNumberFormat="1" applyFont="1" applyBorder="1" applyAlignment="1">
      <alignment horizontal="center" vertical="center" wrapText="1" shrinkToFit="1"/>
    </xf>
    <xf numFmtId="10" fontId="3" fillId="0" borderId="11" xfId="0" applyNumberFormat="1" applyFont="1" applyFill="1" applyBorder="1" applyAlignment="1">
      <alignment horizontal="center" vertical="distributed"/>
    </xf>
    <xf numFmtId="4" fontId="4" fillId="5" borderId="11" xfId="2" applyNumberFormat="1" applyFont="1" applyFill="1" applyBorder="1" applyAlignment="1">
      <alignment horizontal="center" vertical="center" wrapText="1"/>
    </xf>
    <xf numFmtId="164" fontId="5" fillId="0" borderId="11" xfId="2" applyNumberFormat="1" applyFont="1" applyBorder="1" applyAlignment="1">
      <alignment horizontal="center" vertical="center" wrapText="1"/>
    </xf>
    <xf numFmtId="167" fontId="4" fillId="5" borderId="11" xfId="0" applyNumberFormat="1" applyFont="1" applyFill="1" applyBorder="1" applyAlignment="1">
      <alignment horizontal="center" vertical="center"/>
    </xf>
    <xf numFmtId="0" fontId="3" fillId="5" borderId="3" xfId="0" applyFont="1" applyFill="1" applyBorder="1" applyAlignment="1">
      <alignment horizontal="center" vertical="distributed" wrapText="1"/>
    </xf>
    <xf numFmtId="7" fontId="4" fillId="5" borderId="11" xfId="0" applyNumberFormat="1" applyFont="1" applyFill="1" applyBorder="1" applyAlignment="1">
      <alignment horizontal="center" vertical="center"/>
    </xf>
    <xf numFmtId="0" fontId="3" fillId="0" borderId="4" xfId="0" applyFont="1" applyFill="1" applyBorder="1" applyAlignment="1">
      <alignment horizontal="center" vertical="distributed"/>
    </xf>
    <xf numFmtId="49" fontId="8" fillId="0" borderId="4" xfId="0" applyNumberFormat="1" applyFont="1" applyBorder="1" applyAlignment="1">
      <alignment horizontal="center" vertical="center" wrapText="1" shrinkToFit="1"/>
    </xf>
    <xf numFmtId="0" fontId="8" fillId="0" borderId="4" xfId="0" applyFont="1" applyBorder="1" applyAlignment="1">
      <alignment horizontal="justify" vertical="distributed" wrapText="1"/>
    </xf>
    <xf numFmtId="49" fontId="8" fillId="0" borderId="4" xfId="0" applyNumberFormat="1" applyFont="1" applyBorder="1" applyAlignment="1">
      <alignment vertical="center" wrapText="1" shrinkToFit="1"/>
    </xf>
    <xf numFmtId="0" fontId="9" fillId="5" borderId="4" xfId="0" applyFont="1" applyFill="1" applyBorder="1" applyAlignment="1">
      <alignment horizontal="justify" vertical="distributed" wrapText="1"/>
    </xf>
    <xf numFmtId="0" fontId="8" fillId="0" borderId="3" xfId="0" applyFont="1" applyBorder="1" applyAlignment="1">
      <alignment horizontal="distributed" vertical="distributed"/>
    </xf>
    <xf numFmtId="0" fontId="8" fillId="0" borderId="4" xfId="0" applyFont="1" applyBorder="1" applyAlignment="1">
      <alignment horizontal="distributed" vertical="distributed"/>
    </xf>
    <xf numFmtId="2" fontId="2" fillId="0" borderId="0" xfId="0" applyNumberFormat="1" applyFont="1"/>
    <xf numFmtId="0" fontId="4" fillId="2" borderId="14" xfId="2" applyFont="1" applyFill="1" applyBorder="1" applyAlignment="1">
      <alignment horizontal="center" vertical="center" wrapText="1"/>
    </xf>
    <xf numFmtId="0" fontId="3" fillId="2" borderId="10" xfId="0" applyFont="1" applyFill="1" applyBorder="1" applyAlignment="1">
      <alignment horizontal="center" vertical="distributed"/>
    </xf>
    <xf numFmtId="164" fontId="3" fillId="4" borderId="10" xfId="0" applyNumberFormat="1" applyFont="1" applyFill="1" applyBorder="1" applyAlignment="1">
      <alignment horizontal="center" vertical="distributed"/>
    </xf>
    <xf numFmtId="164" fontId="3" fillId="2" borderId="12" xfId="0" applyNumberFormat="1" applyFont="1" applyFill="1" applyBorder="1" applyAlignment="1">
      <alignment horizontal="center" vertical="distributed"/>
    </xf>
    <xf numFmtId="0" fontId="3" fillId="5" borderId="8" xfId="0" applyFont="1" applyFill="1" applyBorder="1" applyAlignment="1">
      <alignment horizontal="center" vertical="distributed" wrapText="1"/>
    </xf>
    <xf numFmtId="0" fontId="3" fillId="3" borderId="15" xfId="0" applyFont="1" applyFill="1" applyBorder="1" applyAlignment="1">
      <alignment horizontal="center" vertical="distributed"/>
    </xf>
    <xf numFmtId="0" fontId="3" fillId="0" borderId="8" xfId="0" applyFont="1" applyBorder="1" applyAlignment="1">
      <alignment horizontal="center" vertical="distributed"/>
    </xf>
    <xf numFmtId="0" fontId="3" fillId="5" borderId="8" xfId="0" applyFont="1" applyFill="1" applyBorder="1" applyAlignment="1">
      <alignment horizontal="center" vertical="distributed"/>
    </xf>
    <xf numFmtId="49" fontId="8" fillId="0" borderId="8" xfId="0" applyNumberFormat="1" applyFont="1" applyBorder="1" applyAlignment="1">
      <alignment horizontal="center" vertical="distributed" wrapText="1" shrinkToFit="1"/>
    </xf>
    <xf numFmtId="0" fontId="8" fillId="0" borderId="8" xfId="0" applyFont="1" applyBorder="1" applyAlignment="1">
      <alignment horizontal="center" vertical="distributed"/>
    </xf>
    <xf numFmtId="0" fontId="4" fillId="2" borderId="9" xfId="2" applyFont="1" applyFill="1" applyBorder="1" applyAlignment="1">
      <alignment horizontal="center" vertical="distributed" wrapText="1"/>
    </xf>
    <xf numFmtId="0" fontId="2" fillId="0" borderId="0" xfId="0" applyFont="1" applyAlignment="1">
      <alignment horizontal="center" vertical="distributed"/>
    </xf>
    <xf numFmtId="2" fontId="11" fillId="0" borderId="4" xfId="1" applyNumberFormat="1" applyFont="1" applyFill="1" applyBorder="1" applyAlignment="1">
      <alignment horizontal="center" vertical="center" wrapText="1"/>
    </xf>
    <xf numFmtId="0" fontId="2" fillId="0" borderId="4" xfId="0" applyFont="1" applyBorder="1" applyAlignment="1">
      <alignment horizontal="center" vertical="center"/>
    </xf>
    <xf numFmtId="0" fontId="12" fillId="0" borderId="4" xfId="0" applyFont="1" applyBorder="1" applyAlignment="1">
      <alignment vertical="distributed"/>
    </xf>
    <xf numFmtId="0" fontId="12" fillId="0" borderId="0" xfId="0" applyFont="1" applyAlignment="1">
      <alignment vertical="distributed"/>
    </xf>
    <xf numFmtId="0" fontId="2" fillId="0" borderId="7" xfId="0" applyFont="1" applyBorder="1" applyAlignment="1">
      <alignment horizontal="center" vertical="center"/>
    </xf>
    <xf numFmtId="49" fontId="8" fillId="0" borderId="7" xfId="0" applyNumberFormat="1" applyFont="1" applyBorder="1" applyAlignment="1">
      <alignment horizontal="center" vertical="center" wrapText="1" shrinkToFit="1"/>
    </xf>
    <xf numFmtId="0" fontId="3" fillId="5" borderId="4" xfId="0" applyFont="1" applyFill="1" applyBorder="1" applyAlignment="1">
      <alignment horizontal="center" vertical="distributed"/>
    </xf>
    <xf numFmtId="0" fontId="12" fillId="0" borderId="4" xfId="0" applyFont="1" applyBorder="1"/>
    <xf numFmtId="49" fontId="8" fillId="0" borderId="4" xfId="0" applyNumberFormat="1" applyFont="1" applyBorder="1" applyAlignment="1">
      <alignment vertical="distributed" wrapText="1" shrinkToFit="1"/>
    </xf>
    <xf numFmtId="0" fontId="8" fillId="0" borderId="3" xfId="8" applyNumberFormat="1" applyFont="1" applyFill="1" applyBorder="1" applyAlignment="1">
      <alignment horizontal="center" vertical="center" wrapText="1"/>
    </xf>
    <xf numFmtId="0" fontId="8" fillId="0" borderId="4" xfId="5" applyFont="1" applyFill="1" applyBorder="1" applyAlignment="1">
      <alignment horizontal="left" vertical="center" wrapText="1"/>
    </xf>
    <xf numFmtId="165" fontId="8" fillId="0" borderId="4" xfId="8" applyFont="1" applyFill="1" applyBorder="1" applyAlignment="1">
      <alignment horizontal="center" vertical="center" wrapText="1"/>
    </xf>
    <xf numFmtId="168" fontId="8" fillId="0" borderId="4" xfId="8"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distributed"/>
    </xf>
    <xf numFmtId="164" fontId="8" fillId="0" borderId="4" xfId="0" applyNumberFormat="1" applyFont="1" applyFill="1" applyBorder="1" applyAlignment="1">
      <alignment horizontal="center" vertical="distributed"/>
    </xf>
    <xf numFmtId="164" fontId="11" fillId="0" borderId="4" xfId="2" applyNumberFormat="1" applyFont="1" applyFill="1" applyBorder="1" applyAlignment="1">
      <alignment horizontal="center" vertical="center" wrapText="1"/>
    </xf>
    <xf numFmtId="164" fontId="11" fillId="0" borderId="11" xfId="2" applyNumberFormat="1" applyFont="1" applyFill="1" applyBorder="1" applyAlignment="1">
      <alignment horizontal="center" vertical="center" wrapText="1"/>
    </xf>
    <xf numFmtId="0" fontId="12" fillId="0" borderId="4" xfId="0" applyFont="1" applyBorder="1" applyAlignment="1">
      <alignment horizontal="center" vertical="center"/>
    </xf>
    <xf numFmtId="0" fontId="8" fillId="0" borderId="5" xfId="0" applyFont="1" applyBorder="1" applyAlignment="1">
      <alignment horizontal="distributed" vertical="distributed"/>
    </xf>
    <xf numFmtId="0" fontId="8" fillId="0" borderId="6" xfId="0" applyFont="1" applyBorder="1" applyAlignment="1">
      <alignment horizontal="center" vertical="distributed"/>
    </xf>
    <xf numFmtId="0" fontId="8" fillId="0" borderId="7" xfId="0" applyFont="1" applyBorder="1" applyAlignment="1">
      <alignment horizontal="distributed" vertical="distributed"/>
    </xf>
    <xf numFmtId="0" fontId="8" fillId="0" borderId="7" xfId="0" applyFont="1" applyBorder="1" applyAlignment="1">
      <alignment horizontal="justify" vertical="distributed" wrapText="1"/>
    </xf>
    <xf numFmtId="164" fontId="5" fillId="0" borderId="7" xfId="2" applyNumberFormat="1" applyFont="1" applyBorder="1" applyAlignment="1">
      <alignment horizontal="center" vertical="center" wrapText="1"/>
    </xf>
    <xf numFmtId="0" fontId="12"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12" fillId="0" borderId="4" xfId="0" applyFont="1" applyFill="1" applyBorder="1" applyAlignment="1">
      <alignment horizontal="left" vertical="distributed"/>
    </xf>
    <xf numFmtId="0" fontId="1" fillId="0" borderId="4" xfId="0" applyFont="1" applyFill="1" applyBorder="1" applyAlignment="1">
      <alignment horizontal="center" vertical="center"/>
    </xf>
    <xf numFmtId="164" fontId="5" fillId="0" borderId="4" xfId="2" applyNumberFormat="1" applyFont="1" applyFill="1" applyBorder="1" applyAlignment="1">
      <alignment horizontal="center" vertical="center" wrapText="1"/>
    </xf>
    <xf numFmtId="164" fontId="5" fillId="0" borderId="11" xfId="2" applyNumberFormat="1" applyFont="1" applyFill="1" applyBorder="1" applyAlignment="1">
      <alignment horizontal="center" vertical="center" wrapText="1"/>
    </xf>
    <xf numFmtId="0" fontId="2" fillId="0" borderId="0" xfId="0" applyFont="1" applyFill="1"/>
    <xf numFmtId="0" fontId="1" fillId="0" borderId="4" xfId="0" applyFont="1" applyFill="1" applyBorder="1" applyAlignment="1">
      <alignment horizontal="center" vertical="center" wrapText="1"/>
    </xf>
    <xf numFmtId="0" fontId="8" fillId="0" borderId="4" xfId="0" applyFont="1" applyFill="1" applyBorder="1" applyAlignment="1">
      <alignment horizontal="justify" vertical="distributed" wrapText="1"/>
    </xf>
    <xf numFmtId="0" fontId="1" fillId="0" borderId="4" xfId="0" applyFont="1" applyFill="1" applyBorder="1" applyAlignment="1">
      <alignment horizontal="justify" vertical="distributed" wrapText="1"/>
    </xf>
    <xf numFmtId="0" fontId="1" fillId="0" borderId="4" xfId="0" applyFont="1" applyFill="1" applyBorder="1" applyAlignment="1">
      <alignment horizontal="justify" vertical="distributed"/>
    </xf>
    <xf numFmtId="0" fontId="1" fillId="0" borderId="4" xfId="0" applyFont="1" applyFill="1" applyBorder="1" applyAlignment="1">
      <alignment horizontal="distributed" vertical="distributed"/>
    </xf>
    <xf numFmtId="49" fontId="1" fillId="0" borderId="4" xfId="0" applyNumberFormat="1" applyFont="1" applyFill="1" applyBorder="1" applyAlignment="1">
      <alignment horizontal="center" vertical="center" wrapText="1" shrinkToFit="1"/>
    </xf>
    <xf numFmtId="49" fontId="8" fillId="0" borderId="4" xfId="0" applyNumberFormat="1" applyFont="1" applyFill="1" applyBorder="1" applyAlignment="1">
      <alignment horizontal="center" vertical="center" wrapText="1" shrinkToFit="1"/>
    </xf>
    <xf numFmtId="0" fontId="8" fillId="0" borderId="4" xfId="0" applyFont="1" applyFill="1" applyBorder="1" applyAlignment="1">
      <alignment horizontal="distributed" vertical="distributed"/>
    </xf>
    <xf numFmtId="49" fontId="8" fillId="0" borderId="4" xfId="0" applyNumberFormat="1" applyFont="1" applyFill="1" applyBorder="1" applyAlignment="1">
      <alignment vertical="center" wrapText="1" shrinkToFit="1"/>
    </xf>
    <xf numFmtId="164" fontId="8" fillId="0" borderId="4" xfId="0" applyNumberFormat="1" applyFont="1" applyFill="1" applyBorder="1" applyAlignment="1">
      <alignment horizontal="center" vertical="center" wrapText="1"/>
    </xf>
    <xf numFmtId="0" fontId="12" fillId="0" borderId="0" xfId="0" applyFont="1" applyFill="1"/>
    <xf numFmtId="0" fontId="12" fillId="0" borderId="4" xfId="0" applyFont="1" applyFill="1" applyBorder="1" applyAlignment="1">
      <alignment horizontal="left" vertical="distributed" wrapText="1"/>
    </xf>
    <xf numFmtId="0" fontId="1" fillId="0" borderId="4" xfId="0" applyFont="1" applyBorder="1" applyAlignment="1">
      <alignment horizontal="left" vertical="center" wrapText="1"/>
    </xf>
    <xf numFmtId="0" fontId="1" fillId="0" borderId="4" xfId="0" applyFont="1" applyBorder="1" applyAlignment="1">
      <alignment horizontal="left" vertical="distributed"/>
    </xf>
    <xf numFmtId="0" fontId="10" fillId="4" borderId="4" xfId="0" applyFont="1" applyFill="1" applyBorder="1" applyAlignment="1">
      <alignment horizontal="center" vertical="distributed" wrapText="1"/>
    </xf>
    <xf numFmtId="0" fontId="4" fillId="4" borderId="4" xfId="0" applyFont="1" applyFill="1" applyBorder="1" applyAlignment="1">
      <alignment horizontal="center" vertical="distributed" wrapText="1"/>
    </xf>
    <xf numFmtId="14" fontId="9" fillId="0" borderId="4" xfId="0" applyNumberFormat="1" applyFont="1" applyBorder="1" applyAlignment="1">
      <alignment horizontal="left" vertical="distributed"/>
    </xf>
    <xf numFmtId="14" fontId="1" fillId="0" borderId="4" xfId="0" applyNumberFormat="1" applyFont="1" applyBorder="1" applyAlignment="1">
      <alignment horizontal="left" vertical="distributed"/>
    </xf>
    <xf numFmtId="14" fontId="1" fillId="0" borderId="4" xfId="0" applyNumberFormat="1" applyFont="1" applyFill="1" applyBorder="1" applyAlignment="1">
      <alignment horizontal="center" vertical="distributed"/>
    </xf>
    <xf numFmtId="0" fontId="1" fillId="0" borderId="4" xfId="0" applyFont="1" applyFill="1" applyBorder="1" applyAlignment="1">
      <alignment horizontal="center" vertical="distributed"/>
    </xf>
    <xf numFmtId="0" fontId="5" fillId="0" borderId="0" xfId="0" applyFont="1" applyAlignment="1">
      <alignment horizontal="center" vertical="center"/>
    </xf>
    <xf numFmtId="0" fontId="3" fillId="0" borderId="2" xfId="0" applyFont="1" applyFill="1" applyBorder="1" applyAlignment="1">
      <alignment horizontal="center" vertical="distributed"/>
    </xf>
    <xf numFmtId="0" fontId="3" fillId="0" borderId="13" xfId="0" applyFont="1" applyFill="1" applyBorder="1" applyAlignment="1">
      <alignment horizontal="center" vertical="distributed"/>
    </xf>
    <xf numFmtId="0" fontId="3" fillId="0" borderId="4" xfId="0" applyFont="1" applyFill="1" applyBorder="1" applyAlignment="1">
      <alignment horizontal="center" vertical="distributed"/>
    </xf>
    <xf numFmtId="0" fontId="3" fillId="0" borderId="11" xfId="0" applyFont="1" applyFill="1" applyBorder="1" applyAlignment="1">
      <alignment horizontal="center" vertical="distributed"/>
    </xf>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4" borderId="3" xfId="0" applyFont="1" applyFill="1" applyBorder="1" applyAlignment="1">
      <alignment horizontal="center" vertical="center"/>
    </xf>
    <xf numFmtId="0" fontId="10"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4" xfId="0" applyFont="1" applyFill="1" applyBorder="1" applyAlignment="1">
      <alignment horizontal="center" vertical="distributed"/>
    </xf>
    <xf numFmtId="0" fontId="10" fillId="4"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5" fillId="6" borderId="10" xfId="2" applyFont="1" applyFill="1" applyBorder="1" applyAlignment="1">
      <alignment horizontal="center" vertical="center" wrapText="1"/>
    </xf>
    <xf numFmtId="0" fontId="3" fillId="3" borderId="2" xfId="0" applyFont="1" applyFill="1" applyBorder="1" applyAlignment="1">
      <alignment horizontal="center" vertical="distributed"/>
    </xf>
  </cellXfs>
  <cellStyles count="9">
    <cellStyle name="Moeda 3 2" xfId="4"/>
    <cellStyle name="Moeda 4" xfId="3"/>
    <cellStyle name="Normal" xfId="0" builtinId="0"/>
    <cellStyle name="Normal 2" xfId="2"/>
    <cellStyle name="Normal 3" xfId="5"/>
    <cellStyle name="Porcentagem 2" xfId="6"/>
    <cellStyle name="Vírgula" xfId="1" builtinId="3"/>
    <cellStyle name="Vírgula 2" xfId="7"/>
    <cellStyle name="Vírgula 3"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797085</xdr:colOff>
      <xdr:row>0</xdr:row>
      <xdr:rowOff>65723</xdr:rowOff>
    </xdr:from>
    <xdr:to>
      <xdr:col>8</xdr:col>
      <xdr:colOff>397035</xdr:colOff>
      <xdr:row>2</xdr:row>
      <xdr:rowOff>91758</xdr:rowOff>
    </xdr:to>
    <xdr:pic>
      <xdr:nvPicPr>
        <xdr:cNvPr id="4" name="Imagem 3" descr="logo PMJ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893460" y="65723"/>
          <a:ext cx="3731419" cy="1085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view="pageBreakPreview" topLeftCell="A19" zoomScale="80" zoomScaleNormal="80" zoomScaleSheetLayoutView="80" workbookViewId="0">
      <selection activeCell="C24" sqref="C24"/>
    </sheetView>
  </sheetViews>
  <sheetFormatPr defaultColWidth="8.85546875" defaultRowHeight="17.25"/>
  <cols>
    <col min="1" max="1" width="19.85546875" style="2" customWidth="1"/>
    <col min="2" max="2" width="23.28515625" style="43" customWidth="1"/>
    <col min="3" max="3" width="20.7109375" style="2" customWidth="1"/>
    <col min="4" max="4" width="77.28515625" style="2" customWidth="1"/>
    <col min="5" max="5" width="18.5703125" style="2" customWidth="1"/>
    <col min="6" max="6" width="18.42578125" style="2" customWidth="1"/>
    <col min="7" max="7" width="25" style="2" customWidth="1"/>
    <col min="8" max="8" width="18.5703125" style="2" customWidth="1"/>
    <col min="9" max="9" width="20.140625" style="2" customWidth="1"/>
    <col min="10" max="16384" width="8.85546875" style="2"/>
  </cols>
  <sheetData>
    <row r="1" spans="1:9" s="1" customFormat="1" ht="29.25" customHeight="1">
      <c r="A1" s="3"/>
      <c r="B1" s="37"/>
      <c r="C1" s="112" t="s">
        <v>0</v>
      </c>
      <c r="D1" s="112"/>
      <c r="E1" s="112"/>
      <c r="F1" s="96"/>
      <c r="G1" s="96"/>
      <c r="H1" s="96"/>
      <c r="I1" s="97"/>
    </row>
    <row r="2" spans="1:9" s="1" customFormat="1" ht="54.95" customHeight="1">
      <c r="A2" s="4" t="s">
        <v>1</v>
      </c>
      <c r="B2" s="38"/>
      <c r="C2" s="87" t="s">
        <v>40</v>
      </c>
      <c r="D2" s="87"/>
      <c r="E2" s="87"/>
      <c r="F2" s="98"/>
      <c r="G2" s="98"/>
      <c r="H2" s="98"/>
      <c r="I2" s="99"/>
    </row>
    <row r="3" spans="1:9" s="1" customFormat="1">
      <c r="A3" s="4" t="s">
        <v>2</v>
      </c>
      <c r="B3" s="38"/>
      <c r="C3" s="88" t="s">
        <v>3</v>
      </c>
      <c r="D3" s="88"/>
      <c r="E3" s="88"/>
      <c r="F3" s="98"/>
      <c r="G3" s="98"/>
      <c r="H3" s="98"/>
      <c r="I3" s="99"/>
    </row>
    <row r="4" spans="1:9" s="1" customFormat="1" ht="39.950000000000003" customHeight="1">
      <c r="A4" s="4" t="s">
        <v>4</v>
      </c>
      <c r="B4" s="38"/>
      <c r="C4" s="91" t="s">
        <v>101</v>
      </c>
      <c r="D4" s="92"/>
      <c r="E4" s="5" t="s">
        <v>5</v>
      </c>
      <c r="F4" s="93">
        <v>46126</v>
      </c>
      <c r="G4" s="94"/>
      <c r="H4" s="24" t="s">
        <v>6</v>
      </c>
      <c r="I4" s="18">
        <v>0.2581</v>
      </c>
    </row>
    <row r="5" spans="1:9">
      <c r="A5" s="100"/>
      <c r="B5" s="101"/>
      <c r="C5" s="102"/>
      <c r="D5" s="102"/>
      <c r="E5" s="102"/>
      <c r="F5" s="102"/>
      <c r="G5" s="102"/>
      <c r="H5" s="102"/>
      <c r="I5" s="103"/>
    </row>
    <row r="6" spans="1:9" ht="27.95" customHeight="1">
      <c r="A6" s="104" t="s">
        <v>7</v>
      </c>
      <c r="B6" s="89" t="s">
        <v>47</v>
      </c>
      <c r="C6" s="105" t="s">
        <v>52</v>
      </c>
      <c r="D6" s="107" t="s">
        <v>8</v>
      </c>
      <c r="E6" s="107" t="s">
        <v>9</v>
      </c>
      <c r="F6" s="108" t="s">
        <v>10</v>
      </c>
      <c r="G6" s="106" t="s">
        <v>11</v>
      </c>
      <c r="H6" s="106" t="s">
        <v>12</v>
      </c>
      <c r="I6" s="109" t="s">
        <v>13</v>
      </c>
    </row>
    <row r="7" spans="1:9" ht="36" customHeight="1">
      <c r="A7" s="104"/>
      <c r="B7" s="90"/>
      <c r="C7" s="106"/>
      <c r="D7" s="107"/>
      <c r="E7" s="107"/>
      <c r="F7" s="108"/>
      <c r="G7" s="106"/>
      <c r="H7" s="106"/>
      <c r="I7" s="110"/>
    </row>
    <row r="8" spans="1:9" ht="29.45" customHeight="1">
      <c r="A8" s="6">
        <v>1</v>
      </c>
      <c r="B8" s="39"/>
      <c r="C8" s="7"/>
      <c r="D8" s="8" t="s">
        <v>14</v>
      </c>
      <c r="E8" s="9"/>
      <c r="F8" s="10"/>
      <c r="G8" s="11"/>
      <c r="H8" s="11"/>
      <c r="I8" s="19">
        <f>SUM(I9:I11)</f>
        <v>441004.5</v>
      </c>
    </row>
    <row r="9" spans="1:9" s="74" customFormat="1" ht="44.25" customHeight="1">
      <c r="A9" s="57" t="s">
        <v>15</v>
      </c>
      <c r="B9" s="58" t="s">
        <v>95</v>
      </c>
      <c r="C9" s="53">
        <v>90777</v>
      </c>
      <c r="D9" s="54" t="s">
        <v>48</v>
      </c>
      <c r="E9" s="55" t="s">
        <v>49</v>
      </c>
      <c r="F9" s="56">
        <v>1000</v>
      </c>
      <c r="G9" s="59">
        <v>131.30000000000001</v>
      </c>
      <c r="H9" s="60">
        <f>ROUND((G9*$I$4)+G9,2)</f>
        <v>165.19</v>
      </c>
      <c r="I9" s="61">
        <f>ROUND(F9*H9,2)</f>
        <v>165190</v>
      </c>
    </row>
    <row r="10" spans="1:9" s="74" customFormat="1" ht="44.25" customHeight="1">
      <c r="A10" s="57" t="s">
        <v>93</v>
      </c>
      <c r="B10" s="58" t="s">
        <v>95</v>
      </c>
      <c r="C10" s="53">
        <v>93572</v>
      </c>
      <c r="D10" s="54" t="s">
        <v>50</v>
      </c>
      <c r="E10" s="55" t="s">
        <v>39</v>
      </c>
      <c r="F10" s="56">
        <v>10</v>
      </c>
      <c r="G10" s="59">
        <v>12237.22</v>
      </c>
      <c r="H10" s="60">
        <f t="shared" ref="H10:H11" si="0">ROUND((G10*$I$4)+G10,2)</f>
        <v>15395.65</v>
      </c>
      <c r="I10" s="61">
        <f t="shared" ref="I10:I11" si="1">ROUND(F10*H10,2)</f>
        <v>153956.5</v>
      </c>
    </row>
    <row r="11" spans="1:9" s="74" customFormat="1" ht="44.25" customHeight="1">
      <c r="A11" s="57" t="s">
        <v>94</v>
      </c>
      <c r="B11" s="58" t="s">
        <v>95</v>
      </c>
      <c r="C11" s="53">
        <v>100309</v>
      </c>
      <c r="D11" s="54" t="s">
        <v>51</v>
      </c>
      <c r="E11" s="55" t="s">
        <v>49</v>
      </c>
      <c r="F11" s="56">
        <v>2200</v>
      </c>
      <c r="G11" s="59">
        <v>44.03</v>
      </c>
      <c r="H11" s="60">
        <f t="shared" si="0"/>
        <v>55.39</v>
      </c>
      <c r="I11" s="61">
        <f t="shared" si="1"/>
        <v>121858</v>
      </c>
    </row>
    <row r="12" spans="1:9" ht="25.9" customHeight="1">
      <c r="A12" s="6">
        <v>2</v>
      </c>
      <c r="B12" s="39"/>
      <c r="C12" s="7"/>
      <c r="D12" s="8" t="s">
        <v>16</v>
      </c>
      <c r="E12" s="9"/>
      <c r="F12" s="9"/>
      <c r="G12" s="14"/>
      <c r="H12" s="14"/>
      <c r="I12" s="21">
        <f>SUM(I13:I20)</f>
        <v>255899.22</v>
      </c>
    </row>
    <row r="13" spans="1:9" s="74" customFormat="1" ht="38.25" customHeight="1">
      <c r="A13" s="79" t="s">
        <v>17</v>
      </c>
      <c r="B13" s="58" t="s">
        <v>95</v>
      </c>
      <c r="C13" s="80" t="s">
        <v>36</v>
      </c>
      <c r="D13" s="77" t="s">
        <v>42</v>
      </c>
      <c r="E13" s="71" t="s">
        <v>21</v>
      </c>
      <c r="F13" s="56">
        <v>9</v>
      </c>
      <c r="G13" s="72">
        <v>506.75</v>
      </c>
      <c r="H13" s="72">
        <f t="shared" ref="H13:H20" si="2">ROUND((G13*$I$4)+G13,2)</f>
        <v>637.54</v>
      </c>
      <c r="I13" s="72">
        <f t="shared" ref="I13:I20" si="3">ROUND(F13*H13,2)</f>
        <v>5737.86</v>
      </c>
    </row>
    <row r="14" spans="1:9" s="74" customFormat="1" ht="50.25" customHeight="1">
      <c r="A14" s="79" t="s">
        <v>18</v>
      </c>
      <c r="B14" s="58" t="s">
        <v>55</v>
      </c>
      <c r="C14" s="81" t="s">
        <v>37</v>
      </c>
      <c r="D14" s="76" t="s">
        <v>38</v>
      </c>
      <c r="E14" s="82" t="s">
        <v>39</v>
      </c>
      <c r="F14" s="56">
        <v>80</v>
      </c>
      <c r="G14" s="60">
        <v>980</v>
      </c>
      <c r="H14" s="60">
        <f t="shared" si="2"/>
        <v>1232.94</v>
      </c>
      <c r="I14" s="60">
        <f t="shared" si="3"/>
        <v>98635.199999999997</v>
      </c>
    </row>
    <row r="15" spans="1:9" s="74" customFormat="1" ht="103.5">
      <c r="A15" s="79" t="s">
        <v>19</v>
      </c>
      <c r="B15" s="58" t="s">
        <v>55</v>
      </c>
      <c r="C15" s="81" t="s">
        <v>53</v>
      </c>
      <c r="D15" s="83" t="s">
        <v>54</v>
      </c>
      <c r="E15" s="82" t="s">
        <v>39</v>
      </c>
      <c r="F15" s="56">
        <v>40</v>
      </c>
      <c r="G15" s="60">
        <v>794.71</v>
      </c>
      <c r="H15" s="60">
        <f t="shared" si="2"/>
        <v>999.82</v>
      </c>
      <c r="I15" s="60">
        <f t="shared" si="3"/>
        <v>39992.800000000003</v>
      </c>
    </row>
    <row r="16" spans="1:9" s="85" customFormat="1" ht="54" customHeight="1">
      <c r="A16" s="79" t="s">
        <v>20</v>
      </c>
      <c r="B16" s="58" t="s">
        <v>55</v>
      </c>
      <c r="C16" s="81" t="s">
        <v>56</v>
      </c>
      <c r="D16" s="83" t="s">
        <v>57</v>
      </c>
      <c r="E16" s="44" t="s">
        <v>58</v>
      </c>
      <c r="F16" s="56">
        <v>4</v>
      </c>
      <c r="G16" s="84">
        <v>1671.8</v>
      </c>
      <c r="H16" s="60">
        <f t="shared" si="2"/>
        <v>2103.29</v>
      </c>
      <c r="I16" s="60">
        <f t="shared" si="3"/>
        <v>8413.16</v>
      </c>
    </row>
    <row r="17" spans="1:9" s="85" customFormat="1" ht="54" customHeight="1">
      <c r="A17" s="79" t="s">
        <v>61</v>
      </c>
      <c r="B17" s="58" t="s">
        <v>55</v>
      </c>
      <c r="C17" s="81" t="s">
        <v>60</v>
      </c>
      <c r="D17" s="83" t="s">
        <v>59</v>
      </c>
      <c r="E17" s="44" t="s">
        <v>58</v>
      </c>
      <c r="F17" s="56">
        <v>240</v>
      </c>
      <c r="G17" s="84">
        <v>40.380000000000003</v>
      </c>
      <c r="H17" s="60">
        <f t="shared" si="2"/>
        <v>50.8</v>
      </c>
      <c r="I17" s="60">
        <f t="shared" si="3"/>
        <v>12192</v>
      </c>
    </row>
    <row r="18" spans="1:9" s="85" customFormat="1" ht="54" customHeight="1">
      <c r="A18" s="79" t="s">
        <v>62</v>
      </c>
      <c r="B18" s="58" t="s">
        <v>55</v>
      </c>
      <c r="C18" s="81" t="s">
        <v>64</v>
      </c>
      <c r="D18" s="83" t="s">
        <v>65</v>
      </c>
      <c r="E18" s="44" t="s">
        <v>66</v>
      </c>
      <c r="F18" s="56">
        <v>440</v>
      </c>
      <c r="G18" s="84">
        <v>21.05</v>
      </c>
      <c r="H18" s="60">
        <f t="shared" si="2"/>
        <v>26.48</v>
      </c>
      <c r="I18" s="60">
        <f t="shared" si="3"/>
        <v>11651.2</v>
      </c>
    </row>
    <row r="19" spans="1:9" s="85" customFormat="1" ht="54" customHeight="1">
      <c r="A19" s="79" t="s">
        <v>63</v>
      </c>
      <c r="B19" s="58" t="s">
        <v>55</v>
      </c>
      <c r="C19" s="81" t="s">
        <v>67</v>
      </c>
      <c r="D19" s="83" t="s">
        <v>68</v>
      </c>
      <c r="E19" s="44" t="s">
        <v>66</v>
      </c>
      <c r="F19" s="56">
        <v>100</v>
      </c>
      <c r="G19" s="84">
        <v>126.52</v>
      </c>
      <c r="H19" s="60">
        <f t="shared" si="2"/>
        <v>159.16999999999999</v>
      </c>
      <c r="I19" s="60">
        <f t="shared" si="3"/>
        <v>15917</v>
      </c>
    </row>
    <row r="20" spans="1:9" s="85" customFormat="1" ht="54" customHeight="1">
      <c r="A20" s="79" t="s">
        <v>71</v>
      </c>
      <c r="B20" s="58" t="s">
        <v>55</v>
      </c>
      <c r="C20" s="81" t="s">
        <v>69</v>
      </c>
      <c r="D20" s="83" t="s">
        <v>70</v>
      </c>
      <c r="E20" s="71" t="s">
        <v>21</v>
      </c>
      <c r="F20" s="56">
        <v>144000</v>
      </c>
      <c r="G20" s="84">
        <v>0.35</v>
      </c>
      <c r="H20" s="60">
        <f t="shared" si="2"/>
        <v>0.44</v>
      </c>
      <c r="I20" s="60">
        <f t="shared" si="3"/>
        <v>63360</v>
      </c>
    </row>
    <row r="21" spans="1:9" ht="28.9" customHeight="1">
      <c r="A21" s="6">
        <v>3</v>
      </c>
      <c r="B21" s="39"/>
      <c r="C21" s="7"/>
      <c r="D21" s="28" t="s">
        <v>46</v>
      </c>
      <c r="E21" s="9"/>
      <c r="F21" s="9"/>
      <c r="G21" s="14"/>
      <c r="H21" s="14"/>
      <c r="I21" s="21">
        <f>SUM(I22:I28)</f>
        <v>8678120</v>
      </c>
    </row>
    <row r="22" spans="1:9" ht="78" customHeight="1">
      <c r="A22" s="17" t="s">
        <v>22</v>
      </c>
      <c r="B22" s="40" t="s">
        <v>97</v>
      </c>
      <c r="C22" s="25" t="s">
        <v>110</v>
      </c>
      <c r="D22" s="27" t="s">
        <v>111</v>
      </c>
      <c r="E22" s="12" t="s">
        <v>23</v>
      </c>
      <c r="F22" s="56">
        <v>48000</v>
      </c>
      <c r="G22" s="13">
        <v>19.239999999999998</v>
      </c>
      <c r="H22" s="13">
        <f t="shared" ref="H22:H23" si="4">ROUND((G22*$I$4)+G22,2)</f>
        <v>24.21</v>
      </c>
      <c r="I22" s="20">
        <f t="shared" ref="I22:I23" si="5">ROUND(F22*H22,2)</f>
        <v>1162080</v>
      </c>
    </row>
    <row r="23" spans="1:9" ht="51.75">
      <c r="A23" s="17" t="s">
        <v>24</v>
      </c>
      <c r="B23" s="40" t="s">
        <v>97</v>
      </c>
      <c r="C23" s="25" t="s">
        <v>72</v>
      </c>
      <c r="D23" s="27" t="s">
        <v>83</v>
      </c>
      <c r="E23" s="12" t="s">
        <v>23</v>
      </c>
      <c r="F23" s="56">
        <v>194400</v>
      </c>
      <c r="G23" s="13">
        <v>11.82</v>
      </c>
      <c r="H23" s="13">
        <f t="shared" si="4"/>
        <v>14.87</v>
      </c>
      <c r="I23" s="20">
        <f t="shared" si="5"/>
        <v>2890728</v>
      </c>
    </row>
    <row r="24" spans="1:9" ht="69">
      <c r="A24" s="17" t="s">
        <v>112</v>
      </c>
      <c r="B24" s="58" t="s">
        <v>95</v>
      </c>
      <c r="C24" s="25" t="s">
        <v>86</v>
      </c>
      <c r="D24" s="52" t="s">
        <v>87</v>
      </c>
      <c r="E24" s="12" t="s">
        <v>23</v>
      </c>
      <c r="F24" s="56">
        <v>242400</v>
      </c>
      <c r="G24" s="13">
        <v>6.87</v>
      </c>
      <c r="H24" s="13">
        <f t="shared" ref="H24" si="6">ROUND((G24*$I$4)+G24,2)</f>
        <v>8.64</v>
      </c>
      <c r="I24" s="20">
        <f t="shared" ref="I24" si="7">ROUND(F24*H24,2)</f>
        <v>2094336</v>
      </c>
    </row>
    <row r="25" spans="1:9" ht="51.75">
      <c r="A25" s="17" t="s">
        <v>76</v>
      </c>
      <c r="B25" s="40" t="s">
        <v>97</v>
      </c>
      <c r="C25" s="25" t="s">
        <v>73</v>
      </c>
      <c r="D25" s="27" t="s">
        <v>84</v>
      </c>
      <c r="E25" s="15" t="s">
        <v>41</v>
      </c>
      <c r="F25" s="56">
        <v>2908800</v>
      </c>
      <c r="G25" s="13">
        <v>0.68</v>
      </c>
      <c r="H25" s="13">
        <f>ROUND((G25*$I$4)+G25,2)</f>
        <v>0.86</v>
      </c>
      <c r="I25" s="20">
        <f>ROUND(F25*H25,2)</f>
        <v>2501568</v>
      </c>
    </row>
    <row r="26" spans="1:9" ht="34.5">
      <c r="A26" s="17" t="s">
        <v>77</v>
      </c>
      <c r="B26" s="62" t="s">
        <v>96</v>
      </c>
      <c r="C26" s="45" t="s">
        <v>74</v>
      </c>
      <c r="D26" s="46" t="s">
        <v>75</v>
      </c>
      <c r="E26" s="25" t="s">
        <v>23</v>
      </c>
      <c r="F26" s="56">
        <v>1600</v>
      </c>
      <c r="G26" s="13">
        <v>6.24</v>
      </c>
      <c r="H26" s="13">
        <f>ROUND((G26*$I$4)+G26,2)</f>
        <v>7.85</v>
      </c>
      <c r="I26" s="20">
        <f>ROUND(F26*H26,2)</f>
        <v>12560</v>
      </c>
    </row>
    <row r="27" spans="1:9" ht="38.25" customHeight="1">
      <c r="A27" s="17" t="s">
        <v>78</v>
      </c>
      <c r="B27" s="62" t="s">
        <v>96</v>
      </c>
      <c r="C27" s="48" t="s">
        <v>80</v>
      </c>
      <c r="D27" s="47" t="s">
        <v>85</v>
      </c>
      <c r="E27" s="49" t="s">
        <v>21</v>
      </c>
      <c r="F27" s="56">
        <v>14400</v>
      </c>
      <c r="G27" s="13">
        <v>0.43</v>
      </c>
      <c r="H27" s="13">
        <f>ROUND((G27*$I$4)+G27,2)</f>
        <v>0.54</v>
      </c>
      <c r="I27" s="20">
        <f>ROUND(F27*H27,2)</f>
        <v>7776</v>
      </c>
    </row>
    <row r="28" spans="1:9">
      <c r="A28" s="17" t="s">
        <v>79</v>
      </c>
      <c r="B28" s="62" t="s">
        <v>96</v>
      </c>
      <c r="C28" s="45" t="s">
        <v>81</v>
      </c>
      <c r="D28" s="51" t="s">
        <v>82</v>
      </c>
      <c r="E28" s="25" t="s">
        <v>21</v>
      </c>
      <c r="F28" s="56">
        <v>14400</v>
      </c>
      <c r="G28" s="13">
        <v>0.5</v>
      </c>
      <c r="H28" s="13">
        <f>ROUND((G28*$I$4)+G28,2)</f>
        <v>0.63</v>
      </c>
      <c r="I28" s="20">
        <f>ROUND(F28*H28,2)</f>
        <v>9072</v>
      </c>
    </row>
    <row r="29" spans="1:9" ht="29.45" customHeight="1">
      <c r="A29" s="6">
        <v>4</v>
      </c>
      <c r="B29" s="50"/>
      <c r="C29" s="7"/>
      <c r="D29" s="28" t="s">
        <v>45</v>
      </c>
      <c r="E29" s="9"/>
      <c r="F29" s="9"/>
      <c r="G29" s="14"/>
      <c r="H29" s="14"/>
      <c r="I29" s="21">
        <f>SUM(I30:I39)</f>
        <v>284813.59999999998</v>
      </c>
    </row>
    <row r="30" spans="1:9" s="74" customFormat="1" ht="72" customHeight="1">
      <c r="A30" s="57" t="s">
        <v>25</v>
      </c>
      <c r="B30" s="58" t="s">
        <v>95</v>
      </c>
      <c r="C30" s="75">
        <v>5877</v>
      </c>
      <c r="D30" s="78" t="s">
        <v>30</v>
      </c>
      <c r="E30" s="71" t="s">
        <v>31</v>
      </c>
      <c r="F30" s="56">
        <v>20</v>
      </c>
      <c r="G30" s="72">
        <v>74.48</v>
      </c>
      <c r="H30" s="72">
        <f t="shared" ref="H30:H39" si="8">ROUND((G30*$I$4)+G30,2)</f>
        <v>93.7</v>
      </c>
      <c r="I30" s="73">
        <f>ROUND(F30*H30,2)</f>
        <v>1874</v>
      </c>
    </row>
    <row r="31" spans="1:9" s="74" customFormat="1" ht="75" customHeight="1">
      <c r="A31" s="57" t="s">
        <v>26</v>
      </c>
      <c r="B31" s="58" t="s">
        <v>95</v>
      </c>
      <c r="C31" s="75">
        <v>5875</v>
      </c>
      <c r="D31" s="77" t="s">
        <v>30</v>
      </c>
      <c r="E31" s="71" t="s">
        <v>32</v>
      </c>
      <c r="F31" s="56">
        <v>200</v>
      </c>
      <c r="G31" s="72">
        <v>147.72</v>
      </c>
      <c r="H31" s="72">
        <f t="shared" si="8"/>
        <v>185.85</v>
      </c>
      <c r="I31" s="73">
        <f>ROUND(F31*H31,2)</f>
        <v>37170</v>
      </c>
    </row>
    <row r="32" spans="1:9" s="74" customFormat="1" ht="52.5" customHeight="1">
      <c r="A32" s="57" t="s">
        <v>27</v>
      </c>
      <c r="B32" s="58" t="s">
        <v>95</v>
      </c>
      <c r="C32" s="75">
        <v>88908</v>
      </c>
      <c r="D32" s="76" t="s">
        <v>43</v>
      </c>
      <c r="E32" s="71" t="s">
        <v>31</v>
      </c>
      <c r="F32" s="56">
        <v>20</v>
      </c>
      <c r="G32" s="72">
        <v>104.69</v>
      </c>
      <c r="H32" s="72">
        <f t="shared" si="8"/>
        <v>131.71</v>
      </c>
      <c r="I32" s="73">
        <f t="shared" ref="I32:I39" si="9">ROUND(F32*H32,2)</f>
        <v>2634.2</v>
      </c>
    </row>
    <row r="33" spans="1:9" s="74" customFormat="1" ht="54" customHeight="1">
      <c r="A33" s="57" t="s">
        <v>28</v>
      </c>
      <c r="B33" s="58" t="s">
        <v>95</v>
      </c>
      <c r="C33" s="75">
        <v>88907</v>
      </c>
      <c r="D33" s="76" t="s">
        <v>44</v>
      </c>
      <c r="E33" s="71" t="s">
        <v>32</v>
      </c>
      <c r="F33" s="56">
        <v>200</v>
      </c>
      <c r="G33" s="72">
        <v>254.33</v>
      </c>
      <c r="H33" s="72">
        <f t="shared" si="8"/>
        <v>319.97000000000003</v>
      </c>
      <c r="I33" s="73">
        <f t="shared" si="9"/>
        <v>63994</v>
      </c>
    </row>
    <row r="34" spans="1:9" s="74" customFormat="1" ht="34.5" customHeight="1">
      <c r="A34" s="57" t="s">
        <v>90</v>
      </c>
      <c r="B34" s="58" t="s">
        <v>95</v>
      </c>
      <c r="C34" s="75">
        <v>96246</v>
      </c>
      <c r="D34" s="76" t="s">
        <v>104</v>
      </c>
      <c r="E34" s="71" t="s">
        <v>31</v>
      </c>
      <c r="F34" s="56">
        <v>20</v>
      </c>
      <c r="G34" s="72">
        <v>73.44</v>
      </c>
      <c r="H34" s="72">
        <f t="shared" si="8"/>
        <v>92.39</v>
      </c>
      <c r="I34" s="73">
        <f t="shared" si="9"/>
        <v>1847.8</v>
      </c>
    </row>
    <row r="35" spans="1:9" s="74" customFormat="1" ht="30.75" customHeight="1">
      <c r="A35" s="57" t="s">
        <v>91</v>
      </c>
      <c r="B35" s="58" t="s">
        <v>95</v>
      </c>
      <c r="C35" s="75">
        <v>96245</v>
      </c>
      <c r="D35" s="76" t="s">
        <v>105</v>
      </c>
      <c r="E35" s="71" t="s">
        <v>32</v>
      </c>
      <c r="F35" s="56">
        <v>800</v>
      </c>
      <c r="G35" s="72">
        <v>122.12</v>
      </c>
      <c r="H35" s="72">
        <f t="shared" si="8"/>
        <v>153.63999999999999</v>
      </c>
      <c r="I35" s="73">
        <f t="shared" si="9"/>
        <v>122912</v>
      </c>
    </row>
    <row r="36" spans="1:9" s="74" customFormat="1" ht="34.5">
      <c r="A36" s="57" t="s">
        <v>106</v>
      </c>
      <c r="B36" s="68" t="s">
        <v>96</v>
      </c>
      <c r="C36" s="69" t="s">
        <v>88</v>
      </c>
      <c r="D36" s="70" t="s">
        <v>92</v>
      </c>
      <c r="E36" s="71" t="s">
        <v>32</v>
      </c>
      <c r="F36" s="56">
        <v>2200</v>
      </c>
      <c r="G36" s="72">
        <v>3.19</v>
      </c>
      <c r="H36" s="72">
        <f t="shared" si="8"/>
        <v>4.01</v>
      </c>
      <c r="I36" s="73">
        <f t="shared" si="9"/>
        <v>8822</v>
      </c>
    </row>
    <row r="37" spans="1:9" s="74" customFormat="1" ht="34.5">
      <c r="A37" s="57" t="s">
        <v>107</v>
      </c>
      <c r="B37" s="68" t="s">
        <v>96</v>
      </c>
      <c r="C37" s="69" t="s">
        <v>89</v>
      </c>
      <c r="D37" s="70" t="s">
        <v>92</v>
      </c>
      <c r="E37" s="71" t="s">
        <v>31</v>
      </c>
      <c r="F37" s="56">
        <v>220</v>
      </c>
      <c r="G37" s="72">
        <v>0.49</v>
      </c>
      <c r="H37" s="72">
        <f t="shared" si="8"/>
        <v>0.62</v>
      </c>
      <c r="I37" s="73">
        <f t="shared" si="9"/>
        <v>136.4</v>
      </c>
    </row>
    <row r="38" spans="1:9" s="74" customFormat="1" ht="51.75">
      <c r="A38" s="57" t="s">
        <v>108</v>
      </c>
      <c r="B38" s="58" t="s">
        <v>95</v>
      </c>
      <c r="C38" s="69">
        <v>5942</v>
      </c>
      <c r="D38" s="86" t="s">
        <v>102</v>
      </c>
      <c r="E38" s="71" t="s">
        <v>31</v>
      </c>
      <c r="F38" s="56">
        <v>20</v>
      </c>
      <c r="G38" s="72">
        <v>81.2</v>
      </c>
      <c r="H38" s="72">
        <f t="shared" si="8"/>
        <v>102.16</v>
      </c>
      <c r="I38" s="73">
        <f t="shared" si="9"/>
        <v>2043.2</v>
      </c>
    </row>
    <row r="39" spans="1:9" s="74" customFormat="1" ht="69">
      <c r="A39" s="57" t="s">
        <v>109</v>
      </c>
      <c r="B39" s="58" t="s">
        <v>95</v>
      </c>
      <c r="C39" s="69">
        <v>5940</v>
      </c>
      <c r="D39" s="86" t="s">
        <v>103</v>
      </c>
      <c r="E39" s="71" t="s">
        <v>32</v>
      </c>
      <c r="F39" s="56">
        <v>200</v>
      </c>
      <c r="G39" s="72">
        <v>172.4</v>
      </c>
      <c r="H39" s="72">
        <f t="shared" si="8"/>
        <v>216.9</v>
      </c>
      <c r="I39" s="73">
        <f t="shared" si="9"/>
        <v>43380</v>
      </c>
    </row>
    <row r="40" spans="1:9" ht="28.15" customHeight="1">
      <c r="A40" s="22">
        <v>5</v>
      </c>
      <c r="B40" s="36"/>
      <c r="C40" s="16"/>
      <c r="D40" s="16" t="s">
        <v>33</v>
      </c>
      <c r="E40" s="16"/>
      <c r="F40" s="16"/>
      <c r="G40" s="14"/>
      <c r="H40" s="14"/>
      <c r="I40" s="23">
        <f>SUM(I41:I42)</f>
        <v>14862</v>
      </c>
    </row>
    <row r="41" spans="1:9" ht="79.5" customHeight="1">
      <c r="A41" s="29" t="s">
        <v>29</v>
      </c>
      <c r="B41" s="41" t="s">
        <v>95</v>
      </c>
      <c r="C41" s="30">
        <v>93402</v>
      </c>
      <c r="D41" s="26" t="s">
        <v>98</v>
      </c>
      <c r="E41" s="30" t="s">
        <v>32</v>
      </c>
      <c r="F41" s="56">
        <v>40</v>
      </c>
      <c r="G41" s="13">
        <v>272.69</v>
      </c>
      <c r="H41" s="13">
        <f>ROUND((G41*$I$4)+G41,2)</f>
        <v>343.07</v>
      </c>
      <c r="I41" s="20">
        <f>ROUND(F41*H41,2)</f>
        <v>13722.8</v>
      </c>
    </row>
    <row r="42" spans="1:9" ht="55.5" customHeight="1">
      <c r="A42" s="63" t="s">
        <v>100</v>
      </c>
      <c r="B42" s="64" t="s">
        <v>95</v>
      </c>
      <c r="C42" s="65">
        <v>88316</v>
      </c>
      <c r="D42" s="66" t="s">
        <v>99</v>
      </c>
      <c r="E42" s="65" t="s">
        <v>49</v>
      </c>
      <c r="F42" s="56">
        <v>40</v>
      </c>
      <c r="G42" s="67">
        <v>22.64</v>
      </c>
      <c r="H42" s="67">
        <f>ROUND((G42*$I$4)+G42,2)</f>
        <v>28.48</v>
      </c>
      <c r="I42" s="20">
        <f>ROUND(F42*H42,2)</f>
        <v>1139.2</v>
      </c>
    </row>
    <row r="43" spans="1:9" ht="42.6" customHeight="1" thickBot="1">
      <c r="A43" s="32" t="s">
        <v>34</v>
      </c>
      <c r="B43" s="42"/>
      <c r="C43" s="111"/>
      <c r="D43" s="111"/>
      <c r="E43" s="111"/>
      <c r="F43" s="111"/>
      <c r="G43" s="33"/>
      <c r="H43" s="34" t="s">
        <v>35</v>
      </c>
      <c r="I43" s="35">
        <f>I40+I29+I21+I12+I8</f>
        <v>9674699.3200000003</v>
      </c>
    </row>
    <row r="44" spans="1:9">
      <c r="A44" s="95"/>
      <c r="B44" s="95"/>
      <c r="C44" s="95"/>
      <c r="D44" s="95"/>
      <c r="E44" s="95"/>
      <c r="F44" s="95"/>
      <c r="G44" s="95"/>
      <c r="H44" s="95"/>
      <c r="I44" s="95"/>
    </row>
    <row r="45" spans="1:9">
      <c r="A45" s="95"/>
      <c r="B45" s="95"/>
      <c r="C45" s="95"/>
      <c r="D45" s="95"/>
      <c r="E45" s="95"/>
      <c r="F45" s="95"/>
      <c r="G45" s="95"/>
      <c r="H45" s="95"/>
      <c r="I45" s="95"/>
    </row>
    <row r="46" spans="1:9">
      <c r="A46" s="95"/>
      <c r="B46" s="95"/>
      <c r="C46" s="95"/>
      <c r="D46" s="95"/>
      <c r="E46" s="95"/>
      <c r="F46" s="95"/>
      <c r="G46" s="95"/>
      <c r="H46" s="95"/>
      <c r="I46" s="95"/>
    </row>
    <row r="47" spans="1:9">
      <c r="A47" s="95"/>
      <c r="B47" s="95"/>
      <c r="C47" s="95"/>
      <c r="D47" s="95"/>
      <c r="E47" s="95"/>
      <c r="F47" s="95"/>
      <c r="G47" s="95"/>
      <c r="H47" s="95"/>
      <c r="I47" s="95"/>
    </row>
    <row r="53" spans="8:8">
      <c r="H53" s="31"/>
    </row>
  </sheetData>
  <mergeCells count="18">
    <mergeCell ref="A44:I47"/>
    <mergeCell ref="F1:I3"/>
    <mergeCell ref="A5:I5"/>
    <mergeCell ref="A6:A7"/>
    <mergeCell ref="C6:C7"/>
    <mergeCell ref="D6:D7"/>
    <mergeCell ref="E6:E7"/>
    <mergeCell ref="F6:F7"/>
    <mergeCell ref="G6:G7"/>
    <mergeCell ref="H6:H7"/>
    <mergeCell ref="I6:I7"/>
    <mergeCell ref="C43:F43"/>
    <mergeCell ref="C1:E1"/>
    <mergeCell ref="C2:E2"/>
    <mergeCell ref="C3:E3"/>
    <mergeCell ref="B6:B7"/>
    <mergeCell ref="C4:D4"/>
    <mergeCell ref="F4:G4"/>
  </mergeCells>
  <pageMargins left="0.23622047244094499" right="0.23622047244094499" top="0.74803149606299202" bottom="0.74803149606299202" header="0.31496062992126" footer="0.31496062992126"/>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ORÇAMENTÁRIA</vt:lpstr>
      <vt:lpstr>'PLANILHA ORÇAMENTÁRIA'!Area_de_impressao</vt:lpstr>
      <vt:lpstr>'PLANILHA ORÇAMENTÁRIA'!Titulos_de_impressao</vt:lpstr>
    </vt:vector>
  </TitlesOfParts>
  <Company>PMJM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Dilermando</dc:creator>
  <cp:lastModifiedBy>PMJM</cp:lastModifiedBy>
  <cp:lastPrinted>2026-04-15T19:42:55Z</cp:lastPrinted>
  <dcterms:created xsi:type="dcterms:W3CDTF">2018-04-11T16:27:00Z</dcterms:created>
  <dcterms:modified xsi:type="dcterms:W3CDTF">2026-04-15T19:45:34Z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9C24E4FDBE644B3DA0572D614AD19411</vt:lpwstr>
  </property>
  <property fmtid="{D5CDD505-2E9C-101B-9397-08002B2CF9AE}" pid="3" name="KSOProductBuildVer">
    <vt:lpwstr>1046-11.2.0.11225</vt:lpwstr>
  </property>
</Properties>
</file>